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65296" windowWidth="13920" windowHeight="10464" tabRatio="943" activeTab="0"/>
  </bookViews>
  <sheets>
    <sheet name="BAXI котлы" sheetId="1" r:id="rId1"/>
  </sheets>
  <definedNames>
    <definedName name="_xlnm.Print_Area" localSheetId="0">'BAXI котлы'!$A$1:$M$209</definedName>
  </definedNames>
  <calcPr fullCalcOnLoad="1"/>
</workbook>
</file>

<file path=xl/sharedStrings.xml><?xml version="1.0" encoding="utf-8"?>
<sst xmlns="http://schemas.openxmlformats.org/spreadsheetml/2006/main" count="524" uniqueCount="341">
  <si>
    <t>Наименование</t>
  </si>
  <si>
    <t>Цена с НДС, EUR</t>
  </si>
  <si>
    <t>Модель</t>
  </si>
  <si>
    <t>Внешний вид</t>
  </si>
  <si>
    <t>Артикул</t>
  </si>
  <si>
    <t>-</t>
  </si>
  <si>
    <t>Мощность, кВт</t>
  </si>
  <si>
    <t>Масса, кг</t>
  </si>
  <si>
    <t>Настенные газовые котлы</t>
  </si>
  <si>
    <t>Диаметр дымохода, мм</t>
  </si>
  <si>
    <t>Габаритные размеры, мм</t>
  </si>
  <si>
    <t xml:space="preserve"> Цена с НДС, EUR</t>
  </si>
  <si>
    <t>В</t>
  </si>
  <si>
    <t>Ш</t>
  </si>
  <si>
    <t>Г</t>
  </si>
  <si>
    <t>MAIN Four 18 F</t>
  </si>
  <si>
    <t>9,3-18</t>
  </si>
  <si>
    <t>60-100/80</t>
  </si>
  <si>
    <t>31/33</t>
  </si>
  <si>
    <t>MAIN Four 24</t>
  </si>
  <si>
    <t>9,3-24</t>
  </si>
  <si>
    <t>MAIN Four 240 F</t>
  </si>
  <si>
    <t>FOURTECH 24 F</t>
  </si>
  <si>
    <t>13,7</t>
  </si>
  <si>
    <t>33/36</t>
  </si>
  <si>
    <t xml:space="preserve">FOURTECH 24 </t>
  </si>
  <si>
    <t>29/32</t>
  </si>
  <si>
    <t>LUNA 3  240 i</t>
  </si>
  <si>
    <t>LUNA 3  240 Fi</t>
  </si>
  <si>
    <t>9,3-25</t>
  </si>
  <si>
    <t>LUNA 3  280 Fi</t>
  </si>
  <si>
    <t>10,4-28</t>
  </si>
  <si>
    <t>LUNA 3  310 Fi</t>
  </si>
  <si>
    <t>10,4-31</t>
  </si>
  <si>
    <t>LUNA 3  1.310 Fi</t>
  </si>
  <si>
    <t>ECO Four 1.14i</t>
  </si>
  <si>
    <t>6-14</t>
  </si>
  <si>
    <t>ECO Four 1.14 Fi</t>
  </si>
  <si>
    <t>ECO Four 1.24i</t>
  </si>
  <si>
    <t>ECO Four 1.24 Fi</t>
  </si>
  <si>
    <t>ECO Four 24i</t>
  </si>
  <si>
    <t>ECO Four 24 Fi</t>
  </si>
  <si>
    <t>LUNA 3 Comfort 240 i</t>
  </si>
  <si>
    <t>14.3</t>
  </si>
  <si>
    <t>LUNA 3 Comfort 240 Fi</t>
  </si>
  <si>
    <t>LUNA 3 Comfort 1.240 i</t>
  </si>
  <si>
    <t>LUNA 3 Comfort 1.240 Fi</t>
  </si>
  <si>
    <t>LUNA 3 Comfort 310 Fi</t>
  </si>
  <si>
    <t>LUNA 3 Comfort 1.310 Fi</t>
  </si>
  <si>
    <t>Combi</t>
  </si>
  <si>
    <t>Бойлер из нержавеющей стали 80 л</t>
  </si>
  <si>
    <t>KSL714110510</t>
  </si>
  <si>
    <t>NUVOLA-3Comfort 240 i</t>
  </si>
  <si>
    <t>10,4-24,4</t>
  </si>
  <si>
    <t>NUVOLA-3Comfort 280 i</t>
  </si>
  <si>
    <t>NUVOLA-3Comfort 240 Fi</t>
  </si>
  <si>
    <t>NUVOLA-3Comfort 280 Fi</t>
  </si>
  <si>
    <t>NUVOLA-3Comfort 320 Fi</t>
  </si>
  <si>
    <t>10,4-32</t>
  </si>
  <si>
    <t>LUNA-3 Comfort HT 240</t>
  </si>
  <si>
    <t>4,1-21,6</t>
  </si>
  <si>
    <t>LUNA-3 Comfort HT 280</t>
  </si>
  <si>
    <t>8,7-25,9</t>
  </si>
  <si>
    <t>LUNA-3 Comfort HT 330</t>
  </si>
  <si>
    <t>9,4-30,3</t>
  </si>
  <si>
    <t>LUNA-3 Comfort HT 1.120</t>
  </si>
  <si>
    <t>3,9-13</t>
  </si>
  <si>
    <t>LUNA-3 Comfort HT 1.240</t>
  </si>
  <si>
    <t>6,8-25,9</t>
  </si>
  <si>
    <t>LUNA-3 Comfort HT 1.280</t>
  </si>
  <si>
    <t>NUVOLA-3 Comfort HT 240</t>
  </si>
  <si>
    <t>NUVOLA-3 Comfort HT 330</t>
  </si>
  <si>
    <t>Luna HT Residential 1.450</t>
  </si>
  <si>
    <t>14,5-48,7</t>
  </si>
  <si>
    <t>80 - 125/80</t>
  </si>
  <si>
    <t>Luna HT Residential 1.550</t>
  </si>
  <si>
    <t>15,5-59,5</t>
  </si>
  <si>
    <t>Luna HT Residential 1.650</t>
  </si>
  <si>
    <t>19,3-70,3</t>
  </si>
  <si>
    <t>Luna HT Residential 1.850</t>
  </si>
  <si>
    <t>25,7-91,6</t>
  </si>
  <si>
    <t>110 - 160/100</t>
  </si>
  <si>
    <t>Luna HT Residential 1.990</t>
  </si>
  <si>
    <t>29-99,8</t>
  </si>
  <si>
    <t>Luna HT Residential 1.1000</t>
  </si>
  <si>
    <t>29-110,3</t>
  </si>
  <si>
    <t>Напольный котел "SLIM"</t>
  </si>
  <si>
    <t>Отопление, естественная тяга, встроенный расширительный бак 10л, циркуляционный насос. (i-открытая камера сгорания).</t>
  </si>
  <si>
    <t>SLIM 1,150 i</t>
  </si>
  <si>
    <t>8,5-14,9</t>
  </si>
  <si>
    <t>SLIM 1,230 i</t>
  </si>
  <si>
    <t>11,8-22,1</t>
  </si>
  <si>
    <t>SLIM 1,300 i</t>
  </si>
  <si>
    <t>14,9-29,7</t>
  </si>
  <si>
    <t>Отопление и горячая вода, встроенный расширительный бак 10л, циркуляционный насос, встроенный бойлер на 50 литров для моделей 2.230 i и 2.300 i и 60 л. для - 2.300 Fi (Fi-закрытая камера сгорания).</t>
  </si>
  <si>
    <t>SLIM 2,230 i</t>
  </si>
  <si>
    <t>SLIM 2,300 i</t>
  </si>
  <si>
    <t>SLIM 2,300 Fi</t>
  </si>
  <si>
    <t>14.9-29.7</t>
  </si>
  <si>
    <t>SLIM 1,230 Fi</t>
  </si>
  <si>
    <t>SLIM 1,300 Fi</t>
  </si>
  <si>
    <t>Отопление, закрытая камера сгорания, без циркуляционного насоса.</t>
  </si>
  <si>
    <t>SLIM 1,230 FiN</t>
  </si>
  <si>
    <t>SLIM 1,300 FiN</t>
  </si>
  <si>
    <t>Отопление, открытая камера, без циркуляционного насоса.</t>
  </si>
  <si>
    <t>SLIM 1,230 iN</t>
  </si>
  <si>
    <t>SLIM 1,300 iN</t>
  </si>
  <si>
    <t>SLIM 1,400 iN</t>
  </si>
  <si>
    <t>20,6-40</t>
  </si>
  <si>
    <t>1490</t>
  </si>
  <si>
    <t>SLIM 1,490 iN</t>
  </si>
  <si>
    <t>24,5-48,7</t>
  </si>
  <si>
    <t>SLIM 1,620 iN</t>
  </si>
  <si>
    <t>31,6-62,2</t>
  </si>
  <si>
    <t>1650</t>
  </si>
  <si>
    <t>SLIM HP Напольные газовые котлы с чугунным теплообменником (двухступенчатая горелка, плавный электронный розжиг</t>
  </si>
  <si>
    <t>SLIM HP 1.830 iN</t>
  </si>
  <si>
    <t>49,7-82,8</t>
  </si>
  <si>
    <t>1209</t>
  </si>
  <si>
    <t>SLIM HP 1.990 iN</t>
  </si>
  <si>
    <t>59,6-99,4</t>
  </si>
  <si>
    <t>SLIM HP 1.116 iN</t>
  </si>
  <si>
    <t>69,5-115,9</t>
  </si>
  <si>
    <t>Котлы комплектуются стабилизаторами тяги для SLIM 1,400 и SLIM 1,490-KIT CAPPA D160 диаметром 160мм и для SLIM 1,620- KIT CAPPA D180 диаметром 180мм.</t>
  </si>
  <si>
    <t xml:space="preserve">Газовые накопительные водонагреватели BAXI </t>
  </si>
  <si>
    <t>Объем, л</t>
  </si>
  <si>
    <t>Диапазон регулировки</t>
  </si>
  <si>
    <t>SAG2 50</t>
  </si>
  <si>
    <t>613</t>
  </si>
  <si>
    <t>40-90</t>
  </si>
  <si>
    <t>SAG2 80</t>
  </si>
  <si>
    <t>863</t>
  </si>
  <si>
    <t>SAG2 100</t>
  </si>
  <si>
    <t>983</t>
  </si>
  <si>
    <t>1250</t>
  </si>
  <si>
    <t>1420</t>
  </si>
  <si>
    <t>1730</t>
  </si>
  <si>
    <t>300</t>
  </si>
  <si>
    <t>1820</t>
  </si>
  <si>
    <t>Объем л</t>
  </si>
  <si>
    <t>Подключается к котлу</t>
  </si>
  <si>
    <t>Premier plus 100</t>
  </si>
  <si>
    <t>Premier plus 150</t>
  </si>
  <si>
    <t>Premier plus 200</t>
  </si>
  <si>
    <t>Premier plus 300 (напольн.)</t>
  </si>
  <si>
    <t>95606963 ТЭН к бойлеру PREMIER plus</t>
  </si>
  <si>
    <t>Предназначены для котлов серии SLIM. Имеют в комплекте термостат. (эмалированные)</t>
  </si>
  <si>
    <t>SLIM UB 80</t>
  </si>
  <si>
    <t>SLIM</t>
  </si>
  <si>
    <t>5-65</t>
  </si>
  <si>
    <t>SLIM UB 120</t>
  </si>
  <si>
    <t>SLIM UB INOX 80 (нерж)</t>
  </si>
  <si>
    <t>с котла</t>
  </si>
  <si>
    <t>SLIM UB INOX 120 (нерж)</t>
  </si>
  <si>
    <t>KHW 714085610</t>
  </si>
  <si>
    <t>Присоединительный комплект (выход ¾'') для Slim до 35 кВт</t>
  </si>
  <si>
    <t>KHW 714096810</t>
  </si>
  <si>
    <t>Присоединительный комплект (выход 1 ¼'') для Slim свыше 35 кВт</t>
  </si>
  <si>
    <t>Предназначены для одноконтурных настенных котлов. Имеют в комплекте термостат и трехходовой клапан.</t>
  </si>
  <si>
    <t>LUNA UB 80 inoх</t>
  </si>
  <si>
    <t>настенные котлы</t>
  </si>
  <si>
    <t>LUNA UB 120  inoх</t>
  </si>
  <si>
    <t>KHG 714058810</t>
  </si>
  <si>
    <t xml:space="preserve">Комплект гидравлических подводок для присоединения к наст/одноконтур. котлу </t>
  </si>
  <si>
    <t>Аксессуары к котлам</t>
  </si>
  <si>
    <t>Для раздельных труб</t>
  </si>
  <si>
    <t>KHG 714018010</t>
  </si>
  <si>
    <t>KHG 714018110</t>
  </si>
  <si>
    <t>KHG 714018411</t>
  </si>
  <si>
    <t>Декоративная накладка на наружную часть стены для труб DN 80 пластик</t>
  </si>
  <si>
    <t>KHG 714018510</t>
  </si>
  <si>
    <t>Декоративная накладка на внутреннюю часть стены для труб DN 80</t>
  </si>
  <si>
    <t>KHG 714010410</t>
  </si>
  <si>
    <t>Наконечник для труб DN 80 защищает от порывов ветра.</t>
  </si>
  <si>
    <t>KHG 714018310</t>
  </si>
  <si>
    <t xml:space="preserve">Труба  DN 80 эмалированная L 1000мм. </t>
  </si>
  <si>
    <t>KHG 714018210</t>
  </si>
  <si>
    <t xml:space="preserve">Труба  DN 80 эмалированная L 500мм. </t>
  </si>
  <si>
    <t>KHG 714061510</t>
  </si>
  <si>
    <t>Переходной комплект на 2-а дымохода DN 80 для моделей ECO, LUNA, NUVOLA, SLIM.</t>
  </si>
  <si>
    <t>Переходной комплект на 2-а дымохода DN 80 для модели MAIN.</t>
  </si>
  <si>
    <t>KHG 714059112</t>
  </si>
  <si>
    <t>Переходной комплект для забора воздуха и отвода продуктов сгорания, HT</t>
  </si>
  <si>
    <t>KHG 714059411</t>
  </si>
  <si>
    <t>Труба полипропиленовая, DN 80, 1 м, HT</t>
  </si>
  <si>
    <t>KHG 714059910</t>
  </si>
  <si>
    <t>Труба полипропиленовая, DN 80, 0,5м, HT</t>
  </si>
  <si>
    <t>KHG 714059211</t>
  </si>
  <si>
    <t>Отвод полипропиленовый 87°, DN 80, HT</t>
  </si>
  <si>
    <t>KHG 714059311</t>
  </si>
  <si>
    <t>Отвод полипропиленовый 45°, DN 80, HT</t>
  </si>
  <si>
    <t>Для коаксиальных труб</t>
  </si>
  <si>
    <t>KHG 714101410</t>
  </si>
  <si>
    <t>KHG 714101510</t>
  </si>
  <si>
    <t>KHG 714101610</t>
  </si>
  <si>
    <t>KHG 714101910</t>
  </si>
  <si>
    <t>Адаптер для вертикального коаксильного выхода</t>
  </si>
  <si>
    <t>KHG 714102310</t>
  </si>
  <si>
    <t>KHG 714101810</t>
  </si>
  <si>
    <t>Коксиальная труба с 750мм. наконечнечником диам. 60/100 мм</t>
  </si>
  <si>
    <t>KHG 714101710</t>
  </si>
  <si>
    <t>Коксиальное удлинение DN 60/100 L=1000 мм.</t>
  </si>
  <si>
    <t>KHG 714017710</t>
  </si>
  <si>
    <t xml:space="preserve">Декоративная накладка коаксиального дымохода DN 100 </t>
  </si>
  <si>
    <t>KHG 714023411</t>
  </si>
  <si>
    <t>Соединительные муфты коаксиального дымохода DN60 и DN100 с прокладкой</t>
  </si>
  <si>
    <t>KHG 714059611</t>
  </si>
  <si>
    <t>Коаксиальная труба с наконечником DN 60/100, HT L=750 мм</t>
  </si>
  <si>
    <t>KHG 714059514</t>
  </si>
  <si>
    <t>Коаксиальное удлинение DN 60/100, HT</t>
  </si>
  <si>
    <t>KHG 714059714</t>
  </si>
  <si>
    <t>Коаксиальный отвод 90°, HT</t>
  </si>
  <si>
    <t>KHG 714059814</t>
  </si>
  <si>
    <t>Коаксиальный отвод 45°, HT</t>
  </si>
  <si>
    <t>Аксессуары для регулирования температуры и гидравлической системы</t>
  </si>
  <si>
    <t>KHG 714062111</t>
  </si>
  <si>
    <t>Датчик уличной температуры</t>
  </si>
  <si>
    <t>KHG 714061610</t>
  </si>
  <si>
    <t>Механический программируемый таймер на сутки. Устанавливается на передней панели котла.</t>
  </si>
  <si>
    <t>KHG 714061710</t>
  </si>
  <si>
    <t>Цифровой программируемый таймер на неделю. Устанавливается на передней панели котла.</t>
  </si>
  <si>
    <t>KHG 714086910</t>
  </si>
  <si>
    <t>Комнатный механический термостат.</t>
  </si>
  <si>
    <t>KHG 714023011</t>
  </si>
  <si>
    <t>Умягчитель воды полифосфатный (уменьшает образование накипи в теплообменнике).</t>
  </si>
  <si>
    <t>KHG 714024310</t>
  </si>
  <si>
    <t>Полифосфатный наполнитель (4-е загрузки)</t>
  </si>
  <si>
    <t>KHW714087410</t>
  </si>
  <si>
    <t>Комплект подключения бойлера (других заводов -датчик температуры воды (ГВС) бойлера, кабель подключения насоса)</t>
  </si>
  <si>
    <t>Комплект присоединения бойлера и котла</t>
  </si>
  <si>
    <t>KHG 714061512</t>
  </si>
  <si>
    <r>
      <t>Произв-ть ГВС, л/мин; ∆T=25</t>
    </r>
    <r>
      <rPr>
        <b/>
        <vertAlign val="superscript"/>
        <sz val="10"/>
        <rFont val="Calibri"/>
        <family val="2"/>
      </rPr>
      <t>о</t>
    </r>
    <r>
      <rPr>
        <b/>
        <sz val="10"/>
        <rFont val="Calibri"/>
        <family val="2"/>
      </rPr>
      <t>C</t>
    </r>
  </si>
  <si>
    <r>
      <t xml:space="preserve">Модель </t>
    </r>
    <r>
      <rPr>
        <b/>
        <sz val="10"/>
        <rFont val="Calibri"/>
        <family val="2"/>
      </rPr>
      <t xml:space="preserve">Luna 3 </t>
    </r>
    <r>
      <rPr>
        <sz val="10"/>
        <rFont val="Calibri"/>
        <family val="2"/>
      </rPr>
      <t>оснащена электронной платой, широким жидкокристаллическим дисплеем, на котором отображается вся информация о работе котла, электронным расходомером воды гонтура ГВС, электронной системой самодиагностики и запоминания последних ошибок в работе.</t>
    </r>
  </si>
  <si>
    <r>
      <rPr>
        <sz val="10"/>
        <rFont val="Calibri"/>
        <family val="2"/>
      </rPr>
      <t xml:space="preserve">Модель </t>
    </r>
    <r>
      <rPr>
        <b/>
        <sz val="10"/>
        <rFont val="Calibri"/>
        <family val="2"/>
      </rPr>
      <t>ECO Four</t>
    </r>
    <r>
      <rPr>
        <sz val="10"/>
        <rFont val="Calibri"/>
        <family val="2"/>
      </rPr>
      <t xml:space="preserve"> сверкомпактный корпус. Широкий жидкокристаллический дисплей непрерывно и точно отображает как текущее состояние котла, а также устанавливаемые параметры, имеет погодозависимую автоматику (датчик приобретается отдельно), непрерывная электронная модуляция пламени, диапазон регулирования температуры в системе отопления 30-80оС, фильтр радиопомех.</t>
    </r>
  </si>
  <si>
    <r>
      <t>Модель</t>
    </r>
    <r>
      <rPr>
        <b/>
        <sz val="10"/>
        <rFont val="Calibri"/>
        <family val="2"/>
      </rPr>
      <t xml:space="preserve"> LUNA 3 Comfort </t>
    </r>
    <r>
      <rPr>
        <sz val="10"/>
        <rFont val="Calibri"/>
        <family val="2"/>
      </rPr>
      <t>повышенной комфортности  устойчиво работает при понижении давления газа до 5 мбар, имеет съемную цифровую панель управления с датчиком комнатой температуры погодозависимую автоматику (датчик приобретается отдельно),  непрерывная электронная модуляция пламени, два диапазона регулирования температуры в системе отопления: 30-85</t>
    </r>
    <r>
      <rPr>
        <vertAlign val="superscript"/>
        <sz val="10"/>
        <rFont val="Calibri"/>
        <family val="2"/>
      </rPr>
      <t>о</t>
    </r>
    <r>
      <rPr>
        <sz val="10"/>
        <rFont val="Calibri"/>
        <family val="2"/>
      </rPr>
      <t>С и 30-45</t>
    </r>
    <r>
      <rPr>
        <vertAlign val="superscript"/>
        <sz val="10"/>
        <rFont val="Calibri"/>
        <family val="2"/>
      </rPr>
      <t>о</t>
    </r>
    <r>
      <rPr>
        <sz val="10"/>
        <rFont val="Calibri"/>
        <family val="2"/>
      </rPr>
      <t>С (режим "теплые полы").</t>
    </r>
  </si>
  <si>
    <r>
      <t xml:space="preserve">Модель </t>
    </r>
    <r>
      <rPr>
        <b/>
        <sz val="10"/>
        <rFont val="Calibri"/>
        <family val="2"/>
      </rPr>
      <t xml:space="preserve">LUNA 3 Combi </t>
    </r>
    <r>
      <rPr>
        <sz val="10"/>
        <color indexed="8"/>
        <rFont val="Calibri"/>
        <family val="2"/>
      </rPr>
      <t>- благодаря своим компактным размерам (1640/450/550) является идеальным решением для помещений с ограниченным пространством. Специальная конструкция позволяет установить котел на бойлер без дополнительного крепления к стене.</t>
    </r>
  </si>
  <si>
    <r>
      <t xml:space="preserve">Модель </t>
    </r>
    <r>
      <rPr>
        <b/>
        <sz val="10"/>
        <color indexed="8"/>
        <rFont val="Calibri"/>
        <family val="2"/>
      </rPr>
      <t>NUVOLA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3 comfort </t>
    </r>
    <r>
      <rPr>
        <sz val="10"/>
        <color indexed="8"/>
        <rFont val="Calibri"/>
        <family val="2"/>
      </rPr>
      <t>со встроенным нержавеющим бойлером емкостью 60 литров, обеспечивают 510 литров в течении 30 минут, котел устойчиво работает при понижении давления газа до 5 мбар, имеет погодозависимую автоматику (датчик приобретается отдельно), непрерывная электронная модуляция пламени, два диапазона регулирования температуры в системе отопления: 30-85</t>
    </r>
    <r>
      <rPr>
        <vertAlign val="superscript"/>
        <sz val="10"/>
        <color indexed="8"/>
        <rFont val="Calibri"/>
        <family val="2"/>
      </rPr>
      <t>о</t>
    </r>
    <r>
      <rPr>
        <sz val="10"/>
        <color indexed="8"/>
        <rFont val="Calibri"/>
        <family val="2"/>
      </rPr>
      <t>С и 30-45</t>
    </r>
    <r>
      <rPr>
        <vertAlign val="superscript"/>
        <sz val="10"/>
        <color indexed="8"/>
        <rFont val="Calibri"/>
        <family val="2"/>
      </rPr>
      <t>о</t>
    </r>
    <r>
      <rPr>
        <sz val="10"/>
        <color indexed="8"/>
        <rFont val="Calibri"/>
        <family val="2"/>
      </rPr>
      <t>С (режим "теплые полы"), система антибактериальной защиты, фильтр радиопомех.</t>
    </r>
  </si>
  <si>
    <r>
      <t xml:space="preserve">Котлы серии </t>
    </r>
    <r>
      <rPr>
        <b/>
        <sz val="10"/>
        <rFont val="Calibri"/>
        <family val="2"/>
      </rPr>
      <t>LUNA-3 Comfort HT</t>
    </r>
    <r>
      <rPr>
        <sz val="10"/>
        <rFont val="Calibri"/>
        <family val="2"/>
      </rPr>
      <t xml:space="preserve"> благодаря специальной конденсационной системе в контуре ГВС имеют КПД близкий к 110%, обладают возможностью перенастройки для работы на сжиженном газе, а также недельного программированя режима работы. Температурный контроль обеспечивает съемная цифровая панель, являющаяся датчиком комнатной температуры. Оснащен жидкокристаллическим дисплеем, отображающим полную информацию о работе котла, а также электронной системой самодиагностики и запоминанием последних ошибок в работе.</t>
    </r>
  </si>
  <si>
    <r>
      <t>Настенные газовые конденсационные котлы</t>
    </r>
    <r>
      <rPr>
        <b/>
        <sz val="10"/>
        <rFont val="Calibri"/>
        <family val="2"/>
      </rPr>
      <t xml:space="preserve"> NUVOLA-3 Comfort HT</t>
    </r>
    <r>
      <rPr>
        <sz val="10"/>
        <rFont val="Calibri"/>
        <family val="2"/>
      </rPr>
      <t xml:space="preserve"> с выностной панелью управления, встроенным нержавеющим 45-ти литровым бойлером обеспечивающим 500л горячей воды в течении первых 30 минут.</t>
    </r>
  </si>
  <si>
    <r>
      <t xml:space="preserve">Настенные газовые конденсационные котлы </t>
    </r>
    <r>
      <rPr>
        <b/>
        <sz val="10"/>
        <rFont val="Calibri"/>
        <family val="2"/>
      </rPr>
      <t>Luna HT Residential</t>
    </r>
    <r>
      <rPr>
        <sz val="10"/>
        <rFont val="Calibri"/>
        <family val="2"/>
      </rPr>
      <t xml:space="preserve"> являются продолжением котлов серии Luna HТ. При снижении давления газа до 5 мбар у котлов сохраняется сто процентов мощности.</t>
    </r>
  </si>
  <si>
    <r>
      <t>Чугунный теплообменник производство BAXI SA (Франция), электронная модуляция пламени, индикация ошибок, самодиагностика, два диапазона регулирования температуры в системе отопления: 30-85</t>
    </r>
    <r>
      <rPr>
        <vertAlign val="superscript"/>
        <sz val="10"/>
        <color indexed="8"/>
        <rFont val="Calibri"/>
        <family val="2"/>
      </rPr>
      <t>о</t>
    </r>
    <r>
      <rPr>
        <sz val="10"/>
        <color indexed="8"/>
        <rFont val="Calibri"/>
        <family val="2"/>
      </rPr>
      <t>С и 30-45</t>
    </r>
    <r>
      <rPr>
        <vertAlign val="superscript"/>
        <sz val="10"/>
        <color indexed="8"/>
        <rFont val="Calibri"/>
        <family val="2"/>
      </rPr>
      <t>о</t>
    </r>
    <r>
      <rPr>
        <sz val="10"/>
        <color indexed="8"/>
        <rFont val="Calibri"/>
        <family val="2"/>
      </rPr>
      <t>С (режим "теплые полы"), встроенная погодозависимая автоматика (возможность подключения датчика уличной температуры), устройство дистанционного управления с климатическим регулятором (поставляется отдельно).</t>
    </r>
  </si>
  <si>
    <r>
      <t>Водонагреватели</t>
    </r>
    <r>
      <rPr>
        <b/>
        <sz val="10"/>
        <color indexed="8"/>
        <rFont val="Calibri"/>
        <family val="2"/>
      </rPr>
      <t xml:space="preserve"> настенного</t>
    </r>
    <r>
      <rPr>
        <sz val="10"/>
        <color indexed="8"/>
        <rFont val="Calibri"/>
        <family val="2"/>
      </rPr>
      <t xml:space="preserve"> (50 - 80 - 100 л.) и </t>
    </r>
    <r>
      <rPr>
        <b/>
        <sz val="10"/>
        <color indexed="8"/>
        <rFont val="Calibri"/>
        <family val="2"/>
      </rPr>
      <t>напольного</t>
    </r>
    <r>
      <rPr>
        <sz val="10"/>
        <color indexed="8"/>
        <rFont val="Calibri"/>
        <family val="2"/>
      </rPr>
      <t xml:space="preserve"> (125 - 155 - 195 - 300 л.) исполнений имеют рецуркуляционные трубы. Внутреннее покрытие бака - </t>
    </r>
    <r>
      <rPr>
        <b/>
        <sz val="10"/>
        <color indexed="8"/>
        <rFont val="Calibri"/>
        <family val="2"/>
      </rPr>
      <t>двухслойная титановая эмаль,</t>
    </r>
    <r>
      <rPr>
        <sz val="10"/>
        <color indexed="8"/>
        <rFont val="Calibri"/>
        <family val="2"/>
      </rPr>
      <t xml:space="preserve"> и наличие магниевого анода увеличивают ресурс бойлера. Бойлер оснащен: пьезоэлектрическим зажиганием, датчиком тяги, термостатом, термопарой, предохранительным клапаном на 8 бар.</t>
    </r>
  </si>
  <si>
    <r>
      <t xml:space="preserve"> </t>
    </r>
    <r>
      <rPr>
        <sz val="10"/>
        <color indexed="8"/>
        <rFont val="Calibri"/>
        <family val="2"/>
      </rPr>
      <t xml:space="preserve">SAG2 125 T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</si>
  <si>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SAG2 155 T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</si>
  <si>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SAG2 195 T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</si>
  <si>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SAG2 300 T </t>
    </r>
    <r>
      <rPr>
        <sz val="10"/>
        <rFont val="Calibri"/>
        <family val="2"/>
      </rPr>
      <t xml:space="preserve"> </t>
    </r>
  </si>
  <si>
    <r>
      <t xml:space="preserve">Там, где нужно действительно </t>
    </r>
    <r>
      <rPr>
        <b/>
        <sz val="10"/>
        <color indexed="8"/>
        <rFont val="Calibri"/>
        <family val="2"/>
      </rPr>
      <t>большое количество горячей воды</t>
    </r>
    <r>
      <rPr>
        <sz val="10"/>
        <color indexed="8"/>
        <rFont val="Calibri"/>
        <family val="2"/>
      </rPr>
      <t xml:space="preserve"> - помогут внешние накопительные бойлеры серии </t>
    </r>
    <r>
      <rPr>
        <b/>
        <sz val="10"/>
        <color indexed="8"/>
        <rFont val="Calibri"/>
        <family val="2"/>
      </rPr>
      <t>UB</t>
    </r>
    <r>
      <rPr>
        <sz val="10"/>
        <color indexed="8"/>
        <rFont val="Calibri"/>
        <family val="2"/>
      </rPr>
      <t>. Широкий модельный ряд дает возможность выбрать бойлер, оптимально подходящий для Вашего котла.</t>
    </r>
  </si>
  <si>
    <r>
      <t xml:space="preserve">Накопительные бойлеры из нержавеющей стали косвенного нагрева </t>
    </r>
    <r>
      <rPr>
        <b/>
        <sz val="10"/>
        <color indexed="8"/>
        <rFont val="Calibri"/>
        <family val="2"/>
      </rPr>
      <t xml:space="preserve">PREMIER plus </t>
    </r>
    <r>
      <rPr>
        <sz val="10"/>
        <color indexed="8"/>
        <rFont val="Calibri"/>
        <family val="2"/>
      </rPr>
      <t>(настенная/напольная установка)</t>
    </r>
  </si>
  <si>
    <r>
      <t xml:space="preserve">Предназначены для настенных котлов </t>
    </r>
    <r>
      <rPr>
        <b/>
        <sz val="10"/>
        <color indexed="8"/>
        <rFont val="Calibri"/>
        <family val="2"/>
      </rPr>
      <t>SLIM</t>
    </r>
    <r>
      <rPr>
        <sz val="10"/>
        <color indexed="8"/>
        <rFont val="Calibri"/>
        <family val="2"/>
      </rPr>
      <t>. Бойлеры имеют встроенный датчик температуры (</t>
    </r>
    <r>
      <rPr>
        <b/>
        <sz val="10"/>
        <color indexed="8"/>
        <rFont val="Calibri"/>
        <family val="2"/>
      </rPr>
      <t>NTC</t>
    </r>
    <r>
      <rPr>
        <sz val="10"/>
        <color indexed="8"/>
        <rFont val="Calibri"/>
        <family val="2"/>
      </rPr>
      <t>).</t>
    </r>
  </si>
  <si>
    <r>
      <t xml:space="preserve"> DN 80 отвод 90 </t>
    </r>
    <r>
      <rPr>
        <vertAlign val="superscript"/>
        <sz val="10"/>
        <rFont val="Calibri"/>
        <family val="2"/>
      </rPr>
      <t>o</t>
    </r>
  </si>
  <si>
    <r>
      <t xml:space="preserve"> DN 80 отвод 45 </t>
    </r>
    <r>
      <rPr>
        <vertAlign val="superscript"/>
        <sz val="10"/>
        <rFont val="Calibri"/>
        <family val="2"/>
      </rPr>
      <t>o</t>
    </r>
  </si>
  <si>
    <r>
      <t xml:space="preserve">Коаксиальный DN 60/100 отвод 90 </t>
    </r>
    <r>
      <rPr>
        <vertAlign val="superscript"/>
        <sz val="10"/>
        <rFont val="Calibri"/>
        <family val="2"/>
      </rPr>
      <t xml:space="preserve">o  </t>
    </r>
    <r>
      <rPr>
        <sz val="10"/>
        <rFont val="Calibri"/>
        <family val="2"/>
      </rPr>
      <t>без муфты</t>
    </r>
  </si>
  <si>
    <r>
      <t xml:space="preserve">Коаксиальный DN 60/100 отвод 45 </t>
    </r>
    <r>
      <rPr>
        <vertAlign val="superscript"/>
        <sz val="10"/>
        <rFont val="Calibri"/>
        <family val="2"/>
      </rPr>
      <t xml:space="preserve">o </t>
    </r>
  </si>
  <si>
    <r>
      <t xml:space="preserve">Коаксиальный DN 60/100 отвод 45 </t>
    </r>
    <r>
      <rPr>
        <vertAlign val="superscript"/>
        <sz val="10"/>
        <rFont val="Calibri"/>
        <family val="2"/>
      </rPr>
      <t xml:space="preserve">o </t>
    </r>
    <r>
      <rPr>
        <sz val="10"/>
        <rFont val="Calibri"/>
        <family val="2"/>
      </rPr>
      <t xml:space="preserve"> (Для котлов MAIN и ECO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compact)</t>
    </r>
  </si>
  <si>
    <t>Напольные газовые конденсационные котлы Power HT.</t>
  </si>
  <si>
    <t>Power HT 1.450</t>
  </si>
  <si>
    <t>Power HT 1.650</t>
  </si>
  <si>
    <t>Power HT 1.850</t>
  </si>
  <si>
    <t>Power HT 1.1200</t>
  </si>
  <si>
    <t>Power HT 1.1000</t>
  </si>
  <si>
    <t>Power HT 1.5000</t>
  </si>
  <si>
    <t>12,2-46,4</t>
  </si>
  <si>
    <t>13,8-67,0</t>
  </si>
  <si>
    <t>33,1-87,2</t>
  </si>
  <si>
    <t>36,8-102,7</t>
  </si>
  <si>
    <t>40-123,20</t>
  </si>
  <si>
    <t>41,5-154,0</t>
  </si>
  <si>
    <r>
      <t>Открытая камера сгорания, плавное электронное зажигание, диапазон регулирования в системе отопления 25-90</t>
    </r>
    <r>
      <rPr>
        <sz val="10"/>
        <color indexed="8"/>
        <rFont val="Calibri"/>
        <family val="2"/>
      </rPr>
      <t>°С,  встроенная погодозависимая автоматика, цифровая индикая температуры, самодиагностика, два микропроцессора, система защиты от замерзания, термостат, прессорат.</t>
    </r>
  </si>
  <si>
    <r>
      <t>Модель</t>
    </r>
    <r>
      <rPr>
        <b/>
        <sz val="10"/>
        <rFont val="Calibri"/>
        <family val="2"/>
      </rPr>
      <t xml:space="preserve"> NUVOLA 3 B40</t>
    </r>
    <r>
      <rPr>
        <sz val="10"/>
        <rFont val="Calibri"/>
        <family val="2"/>
      </rPr>
      <t xml:space="preserve"> со встроенным бойлером 40 литров из эмалированной стали, обеспечивает 400 литров горячей воды в течении 30мин, котел устойчиво работает при понижении давления газа до 5 мбар, имеет электронное зажигание, имеет погодозависимую автоматику (датчик приобретается отдельно), ионизационный контроль пламени, систему антибактериальной защиты, цифровую панель управления.</t>
    </r>
  </si>
  <si>
    <t>NUVOLA-3 B40 240 i</t>
  </si>
  <si>
    <t>NUVOLA-3 B40 280 i</t>
  </si>
  <si>
    <t>NUVOLA-3 B40 240 Fi</t>
  </si>
  <si>
    <t>NUVOLA-3 B40 280 Fi</t>
  </si>
  <si>
    <t>10,4-28,0</t>
  </si>
  <si>
    <r>
      <t xml:space="preserve">Настенные газовые конденсационные котлы эконом класса </t>
    </r>
    <r>
      <rPr>
        <b/>
        <sz val="10"/>
        <rFont val="Calibri"/>
        <family val="2"/>
      </rPr>
      <t>PRIME HT</t>
    </r>
    <r>
      <rPr>
        <sz val="10"/>
        <rFont val="Calibri"/>
        <family val="2"/>
      </rPr>
      <t xml:space="preserve"> - сочетание передовых технологий  простоты в использовании и обслуживании. Непрерывная электронная модуляцияпламени в режимах отопления и ГВС, камера сгорания из композитного звукоизоляционного материала, диапазор регулирования температуры в системе отопления 25-80</t>
    </r>
    <r>
      <rPr>
        <sz val="10"/>
        <rFont val="Calibri"/>
        <family val="2"/>
      </rPr>
      <t>°С, встроенная погодозависимая автоматика, самодиагностика.</t>
    </r>
  </si>
  <si>
    <t>PRIME HT 1.120</t>
  </si>
  <si>
    <t>PRIME HT 1.240</t>
  </si>
  <si>
    <t>PRIME HT 280</t>
  </si>
  <si>
    <t>PRIME HT 330</t>
  </si>
  <si>
    <t>3,9-12,0</t>
  </si>
  <si>
    <t>6,8-24,0</t>
  </si>
  <si>
    <t>8,7-24,0</t>
  </si>
  <si>
    <t>9,4-28,0</t>
  </si>
  <si>
    <t>PRIME HT 240</t>
  </si>
  <si>
    <t>6,8-20,0</t>
  </si>
  <si>
    <t>NUVOLA Duo-tec 16</t>
  </si>
  <si>
    <t>NUVOLA Duo-tec 24</t>
  </si>
  <si>
    <t>2,2-13,1</t>
  </si>
  <si>
    <t>3,4-21,8</t>
  </si>
  <si>
    <t>LUNA Duo-tec 1.12</t>
  </si>
  <si>
    <t>LUNA Duo-tec 1.24</t>
  </si>
  <si>
    <t>LUNA Duo-tec 1.28</t>
  </si>
  <si>
    <t>LUNA Duo-tec 24</t>
  </si>
  <si>
    <t>LUNA Duo-tec 28</t>
  </si>
  <si>
    <t>LUNA Duo-tec 33</t>
  </si>
  <si>
    <t>LUNA Duo-tec 40</t>
  </si>
  <si>
    <t>2-13,1</t>
  </si>
  <si>
    <t>3,4-26,1</t>
  </si>
  <si>
    <t>4-30,5</t>
  </si>
  <si>
    <t>3,8-26,1</t>
  </si>
  <si>
    <t>4,7-30,6</t>
  </si>
  <si>
    <t>5,7-34,9</t>
  </si>
  <si>
    <t>LUNA Duo-tec MP 1.35</t>
  </si>
  <si>
    <t>5-36,6</t>
  </si>
  <si>
    <t>5-48,6</t>
  </si>
  <si>
    <t>6,1-59,4</t>
  </si>
  <si>
    <t>7,2-70,2</t>
  </si>
  <si>
    <t>9,4-10,3</t>
  </si>
  <si>
    <t>11,4-99,8</t>
  </si>
  <si>
    <t>11,4-110,2</t>
  </si>
  <si>
    <t>80-125/80</t>
  </si>
  <si>
    <t>110-160/100</t>
  </si>
  <si>
    <t>110-160/110</t>
  </si>
  <si>
    <t>Duo-tec Compact 1.24</t>
  </si>
  <si>
    <t>Duo-tec Compact 24</t>
  </si>
  <si>
    <t>LUNA Duo-tec MP 1.50</t>
  </si>
  <si>
    <t>LUNA Duo-tec MP 1.60</t>
  </si>
  <si>
    <t>LUNA Duo-tec MP 1.70</t>
  </si>
  <si>
    <t>LUNA Duo-tec MP 1.90</t>
  </si>
  <si>
    <t>LUNA Duo-tec MP 1.99</t>
  </si>
  <si>
    <t>LUNA Duo-tec MP 1.110</t>
  </si>
  <si>
    <r>
      <rPr>
        <b/>
        <sz val="10"/>
        <color indexed="8"/>
        <rFont val="Calibri"/>
        <family val="2"/>
      </rPr>
      <t>LUNA Duo-tec:</t>
    </r>
    <r>
      <rPr>
        <sz val="10"/>
        <color indexed="8"/>
        <rFont val="Calibri"/>
        <family val="2"/>
      </rPr>
      <t xml:space="preserve"> Максимальный КПД в своем классе. Сохранение мощности при падении входного давления газа до 5 мбар. Энергосберегающий циркуляционный насос с электронным управлением. Первичный теплообменник из нержавеющей стали AISI 316L. Новая панель управления с широким дисплеем. Возможность подключения съемной панели управления. Электронный манометр с функцией отключения горелки при давлении ниже 0,5 бар.</t>
    </r>
  </si>
  <si>
    <r>
      <rPr>
        <b/>
        <sz val="10"/>
        <color indexed="8"/>
        <rFont val="Calibri"/>
        <family val="2"/>
      </rPr>
      <t>NUVOLA Duo-tec:</t>
    </r>
    <r>
      <rPr>
        <sz val="10"/>
        <color indexed="8"/>
        <rFont val="Calibri"/>
        <family val="2"/>
      </rPr>
      <t xml:space="preserve"> Максимальный КПД в своем классе. Сохранение мощности при падении входного давления газа до 5 мбар. Энергосберегающий циркуляционный насос с электронным управлением. Первичный теплообменник из нержавеющей стали AISI 316L. Новая панель управления с широким дисплеем. Возможность подключения съемной панели управления. Электронный манометр с функцией отключения горелки при давлении ниже 0,5 бар. Встроенный 45-литровый бойлер.</t>
    </r>
  </si>
  <si>
    <r>
      <rPr>
        <b/>
        <sz val="10"/>
        <color indexed="8"/>
        <rFont val="Calibri"/>
        <family val="2"/>
      </rPr>
      <t>LUNA Duo-tec MP:</t>
    </r>
    <r>
      <rPr>
        <sz val="10"/>
        <color indexed="8"/>
        <rFont val="Calibri"/>
        <family val="2"/>
      </rPr>
      <t xml:space="preserve"> Котлы серии LUNA Duo-tec MP сочетают в себе простоту установки и эксплуатации. Идеальный вариант для создания каскадных котельных до 16 котлов (суммарной мощность до 1600-1760 Вт). Максимальный КПД в своем классе, максимальный отбор тепла от продуктов сгорания до температуры конденсации. Современная автоматика и высокотехнологичные элементы котла позволяют адаптироваться под тип и качество газа, дымоход и другие условия. Горелка с коэффициентом модуляции мощности 1:9 (от 12% до 100% мощности). Энергосберегающий циркуляционный насос. Первичный теплообменник из нержавеющей стали AISI 316L. Новая панель управления с широким дисплеем. Электронный манометр с функцией отключения горелки при давлении ниже 0,5 бар.</t>
    </r>
  </si>
  <si>
    <r>
      <rPr>
        <b/>
        <sz val="10"/>
        <color indexed="8"/>
        <rFont val="Calibri"/>
        <family val="2"/>
      </rPr>
      <t>Duo-tec Compact:</t>
    </r>
    <r>
      <rPr>
        <sz val="10"/>
        <color indexed="8"/>
        <rFont val="Calibri"/>
        <family val="2"/>
      </rPr>
      <t xml:space="preserve"> Максимальный КПД в своем классе, максимальный отбор тепла от продуктов сгорания до температуры конденсации. Возможность перенастройки на сжиженный газ и адаптироваться под тип и качество газа, дымоход и другие условия. Горелка с коэффициентом модуляции мощности 1:7 (от 15% до 100% мощности). Гидравлическая группа из композитных материалов.  Энергосберегающий циркуляционный насос. Первичный теплообменник из нержавеющей стали AISI 316L. Новая панель управления с широким дисплеем. Электронный манометр с функцией отключения горелки при давлении ниже 0,5 бар</t>
    </r>
  </si>
  <si>
    <t xml:space="preserve"> Цена РРЦ, руб.</t>
  </si>
  <si>
    <t xml:space="preserve"> Внешние накопительные бойлерs BAXI для отопительных котлов</t>
  </si>
  <si>
    <t>Цена закуп (скидка от РРЦ 42%), руб.</t>
  </si>
  <si>
    <t>Цена закуп (скидка от РРЦ 40%), руб.</t>
  </si>
  <si>
    <t xml:space="preserve">            info102@galatepla.ru </t>
  </si>
  <si>
    <t xml:space="preserve">   450071, г. Уфа, ул. 50 лет СССР, 33/1</t>
  </si>
  <si>
    <t>Тел./факс: (347) 248-77-88, 8-927-940-55-88</t>
  </si>
  <si>
    <t>Котельное оборудование BAXI /Бакси/ ( Италия)</t>
  </si>
  <si>
    <t>Поставьте текущий курс евро</t>
  </si>
  <si>
    <r>
      <t xml:space="preserve">Коаксиальный DN 60/100 отвод 90 </t>
    </r>
    <r>
      <rPr>
        <b/>
        <vertAlign val="superscript"/>
        <sz val="10"/>
        <rFont val="Calibri"/>
        <family val="2"/>
      </rPr>
      <t xml:space="preserve">o  </t>
    </r>
  </si>
  <si>
    <t>Цена закуп (скидка от РРЦ 28%), руб.</t>
  </si>
  <si>
    <t>Цена, руб.</t>
  </si>
  <si>
    <r>
      <rPr>
        <b/>
        <sz val="10"/>
        <color indexed="8"/>
        <rFont val="Calibri"/>
        <family val="2"/>
      </rPr>
      <t xml:space="preserve">НОВИНКА 2011. </t>
    </r>
    <r>
      <rPr>
        <sz val="10"/>
        <color indexed="8"/>
        <rFont val="Calibri"/>
        <family val="2"/>
      </rPr>
      <t>Модель</t>
    </r>
    <r>
      <rPr>
        <b/>
        <sz val="10"/>
        <color indexed="8"/>
        <rFont val="Calibri"/>
        <family val="2"/>
      </rPr>
      <t xml:space="preserve"> FOURTECH. Раздельные теплообменники (вторичный теплообменник из нержавеющей стали). Сверх компактный корнус.</t>
    </r>
    <r>
      <rPr>
        <sz val="10"/>
        <color indexed="8"/>
        <rFont val="Calibri"/>
        <family val="2"/>
      </rPr>
      <t xml:space="preserve"> Широкий жидкокристаллический дисплей непрерывно и точно отображает как текущее состояние котла, а также устанавливаемые параметры, непрерывная электронная модуляция пламени, погодозависимая автоматика, диапазон регулирования температуры в системе отопления 30-80оС. Гидравлическая группа выполнена из композитных материалов. Энергосберегающий циркуляционный насос со встроенным автоматическим воздухоотводчиком.</t>
    </r>
  </si>
  <si>
    <t xml:space="preserve">Модель MAIN Four включает жидкокристаллический дисплей отражающий полную информацию о работе котла и позволяющий проводить коррекцию основных настроек. Непрерывная электронная модуляция пламени, регулируемый диапазон 30-85°С, электронная защита от образования накипи, встроенная погодозависимая автоматика (датчик приобретается отдельно). Битермический теплообменник.                                                    </t>
  </si>
  <si>
    <t>Цена закуп (скидка от РРЦ 41%), руб.</t>
  </si>
  <si>
    <t>Июнь 2013 г.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</si>
</sst>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m/d/yyyy"/>
    <numFmt numFmtId="166" formatCode="0.0"/>
    <numFmt numFmtId="167" formatCode="dd/mm/yy"/>
    <numFmt numFmtId="168" formatCode="#,##0.0;[Red]#,##0.0"/>
    <numFmt numFmtId="169" formatCode="#,##0.000&quot;   &quot;"/>
    <numFmt numFmtId="170" formatCode="#,##0.00&quot;    &quot;;\-#,##0.00&quot;    &quot;;&quot; -&quot;#&quot;    &quot;;@\ "/>
    <numFmt numFmtId="171" formatCode="#,##0&quot;    &quot;;\-#,##0&quot;    &quot;;&quot; -    &quot;;@\ "/>
    <numFmt numFmtId="172" formatCode="mmm\-yy"/>
    <numFmt numFmtId="173" formatCode="#\ ?/?"/>
    <numFmt numFmtId="174" formatCode="#\ ????/????&quot;   &quot;"/>
    <numFmt numFmtId="175" formatCode="#\ ??/??\ "/>
    <numFmt numFmtId="176" formatCode="#,##0.0"/>
    <numFmt numFmtId="177" formatCode="0.000"/>
    <numFmt numFmtId="178" formatCode="#,##0.0&quot;   &quot;"/>
    <numFmt numFmtId="179" formatCode="_-* #,##0\ [$€-1]_-;\-* #,##0\ [$€-1]_-;_-* &quot;- &quot;[$€-1]_-;_-@_-"/>
    <numFmt numFmtId="180" formatCode="0000000000"/>
    <numFmt numFmtId="181" formatCode="000000"/>
    <numFmt numFmtId="182" formatCode="&quot;00&quot;0"/>
    <numFmt numFmtId="183" formatCode="#,##0.00&quot;р. &quot;;\-#,##0.00&quot;р. &quot;;&quot; -&quot;#&quot;р. &quot;;@\ "/>
    <numFmt numFmtId="184" formatCode="#,##0.000"/>
    <numFmt numFmtId="185" formatCode="#,##0;\-#,##0"/>
    <numFmt numFmtId="186" formatCode="dd/mm/yy;@"/>
    <numFmt numFmtId="187" formatCode="#,##0.00_ ;\-#,##0.00\ "/>
    <numFmt numFmtId="188" formatCode="#,##0.0000&quot;р.&quot;"/>
    <numFmt numFmtId="189" formatCode="#,##0.00;&quot;-&quot;#,##0.00;&quot;-&quot;"/>
    <numFmt numFmtId="190" formatCode="_-* #,##0.0_р_._-;\-* #,##0.0_р_._-;_-* &quot;-&quot;??_р_._-;_-@_-"/>
    <numFmt numFmtId="191" formatCode="_-* #,##0_р_._-;\-* #,##0_р_._-;_-* &quot;-&quot;??_р_._-;_-@_-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_р_._-;\-* #,##0.0_р_._-;_-* &quot;-&quot;?_р_._-;_-@_-"/>
    <numFmt numFmtId="198" formatCode="#,##0.0&quot;р.&quot;;\-#,##0.0&quot;р.&quot;"/>
    <numFmt numFmtId="199" formatCode="#,##0_ ;\-#,##0\ "/>
    <numFmt numFmtId="200" formatCode="#,##0&quot;р.&quot;"/>
    <numFmt numFmtId="201" formatCode="#,##0;&quot;-&quot;#,##0;&quot;-&quot;"/>
    <numFmt numFmtId="202" formatCode="0;[Red]\-0"/>
    <numFmt numFmtId="203" formatCode="_-* #,##0\ &quot;€&quot;_-;\-* #,##0\ &quot;€&quot;_-;_-* &quot;-&quot;\ &quot;€&quot;_-;_-@_-"/>
    <numFmt numFmtId="204" formatCode="_-* #,##0\ _€_-;\-* #,##0\ _€_-;_-* &quot;-&quot;\ _€_-;_-@_-"/>
    <numFmt numFmtId="205" formatCode="_-* #,##0.00\ &quot;€&quot;_-;\-* #,##0.00\ &quot;€&quot;_-;_-* &quot;-&quot;??\ &quot;€&quot;_-;_-@_-"/>
    <numFmt numFmtId="206" formatCode="_-* #,##0.00\ _€_-;\-* #,##0.00\ _€_-;_-* &quot;-&quot;??\ _€_-;_-@_-"/>
    <numFmt numFmtId="20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2"/>
      <name val="Arial MT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Arial CE"/>
      <family val="0"/>
    </font>
    <font>
      <sz val="10"/>
      <name val="Helv"/>
      <family val="0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0"/>
      <color indexed="8"/>
      <name val="Calibri"/>
      <family val="2"/>
    </font>
    <font>
      <b/>
      <i/>
      <sz val="10"/>
      <color indexed="9"/>
      <name val="Calibri"/>
      <family val="2"/>
    </font>
    <font>
      <sz val="10"/>
      <color indexed="18"/>
      <name val="Calibri"/>
      <family val="2"/>
    </font>
    <font>
      <sz val="10"/>
      <name val="Arial Tur"/>
      <family val="0"/>
    </font>
    <font>
      <sz val="16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3" fontId="2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9" fillId="0" borderId="0">
      <alignment/>
      <protection/>
    </xf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65" applyFont="1" applyFill="1" applyAlignment="1">
      <alignment vertical="center"/>
      <protection/>
    </xf>
    <xf numFmtId="0" fontId="15" fillId="0" borderId="0" xfId="65" applyFont="1" applyFill="1" applyAlignment="1">
      <alignment horizontal="center" vertical="center"/>
      <protection/>
    </xf>
    <xf numFmtId="49" fontId="15" fillId="0" borderId="0" xfId="65" applyNumberFormat="1" applyFont="1" applyFill="1" applyAlignment="1">
      <alignment horizontal="center" vertical="center"/>
      <protection/>
    </xf>
    <xf numFmtId="3" fontId="15" fillId="0" borderId="0" xfId="79" applyNumberFormat="1" applyFont="1" applyFill="1" applyAlignment="1">
      <alignment horizontal="center" vertical="center"/>
    </xf>
    <xf numFmtId="4" fontId="7" fillId="0" borderId="0" xfId="79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Fill="1" applyAlignment="1">
      <alignment horizontal="center"/>
    </xf>
    <xf numFmtId="2" fontId="7" fillId="0" borderId="0" xfId="65" applyNumberFormat="1" applyFont="1" applyFill="1" applyAlignment="1">
      <alignment horizontal="left" vertical="center"/>
      <protection/>
    </xf>
    <xf numFmtId="3" fontId="10" fillId="0" borderId="0" xfId="79" applyNumberFormat="1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10" fillId="0" borderId="0" xfId="65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86" fontId="10" fillId="0" borderId="0" xfId="79" applyNumberFormat="1" applyFont="1" applyFill="1" applyAlignment="1">
      <alignment horizontal="center" vertical="center"/>
    </xf>
    <xf numFmtId="4" fontId="7" fillId="0" borderId="0" xfId="79" applyNumberFormat="1" applyFont="1" applyFill="1" applyAlignment="1">
      <alignment vertical="center"/>
    </xf>
    <xf numFmtId="0" fontId="11" fillId="34" borderId="10" xfId="65" applyFont="1" applyFill="1" applyBorder="1" applyAlignment="1" applyProtection="1">
      <alignment vertical="center" wrapText="1"/>
      <protection/>
    </xf>
    <xf numFmtId="0" fontId="11" fillId="34" borderId="11" xfId="65" applyFont="1" applyFill="1" applyBorder="1" applyAlignment="1" applyProtection="1">
      <alignment vertical="center" wrapText="1"/>
      <protection/>
    </xf>
    <xf numFmtId="49" fontId="11" fillId="34" borderId="10" xfId="65" applyNumberFormat="1" applyFont="1" applyFill="1" applyBorder="1" applyAlignment="1" applyProtection="1">
      <alignment horizontal="center" vertical="center" wrapText="1"/>
      <protection/>
    </xf>
    <xf numFmtId="0" fontId="11" fillId="34" borderId="10" xfId="65" applyFont="1" applyFill="1" applyBorder="1" applyAlignment="1" applyProtection="1">
      <alignment horizontal="center" vertical="center" wrapText="1"/>
      <protection/>
    </xf>
    <xf numFmtId="0" fontId="7" fillId="35" borderId="12" xfId="65" applyFont="1" applyFill="1" applyBorder="1" applyAlignment="1" applyProtection="1">
      <alignment vertical="center"/>
      <protection/>
    </xf>
    <xf numFmtId="4" fontId="59" fillId="0" borderId="0" xfId="79" applyNumberFormat="1" applyFont="1" applyFill="1" applyAlignment="1" applyProtection="1">
      <alignment horizontal="center" vertical="center"/>
      <protection locked="0"/>
    </xf>
    <xf numFmtId="0" fontId="59" fillId="0" borderId="0" xfId="65" applyFont="1" applyFill="1" applyAlignment="1">
      <alignment horizontal="center" vertical="center"/>
      <protection/>
    </xf>
    <xf numFmtId="0" fontId="7" fillId="35" borderId="13" xfId="65" applyFont="1" applyFill="1" applyBorder="1" applyAlignment="1" applyProtection="1">
      <alignment vertical="center"/>
      <protection hidden="1"/>
    </xf>
    <xf numFmtId="0" fontId="6" fillId="0" borderId="14" xfId="65" applyFont="1" applyFill="1" applyBorder="1" applyAlignment="1" applyProtection="1">
      <alignment horizontal="left" vertical="center"/>
      <protection hidden="1"/>
    </xf>
    <xf numFmtId="0" fontId="7" fillId="0" borderId="15" xfId="59" applyFont="1" applyFill="1" applyBorder="1" applyAlignment="1" applyProtection="1">
      <alignment horizontal="center" vertical="center" wrapText="1"/>
      <protection hidden="1"/>
    </xf>
    <xf numFmtId="3" fontId="6" fillId="0" borderId="15" xfId="0" applyNumberFormat="1" applyFont="1" applyFill="1" applyBorder="1" applyAlignment="1" applyProtection="1">
      <alignment horizontal="center"/>
      <protection hidden="1"/>
    </xf>
    <xf numFmtId="4" fontId="7" fillId="36" borderId="15" xfId="79" applyNumberFormat="1" applyFont="1" applyFill="1" applyBorder="1" applyAlignment="1" applyProtection="1">
      <alignment horizontal="center" vertical="center"/>
      <protection hidden="1"/>
    </xf>
    <xf numFmtId="4" fontId="6" fillId="0" borderId="15" xfId="79" applyNumberFormat="1" applyFont="1" applyFill="1" applyBorder="1" applyAlignment="1" applyProtection="1">
      <alignment horizontal="center" vertical="center"/>
      <protection hidden="1"/>
    </xf>
    <xf numFmtId="0" fontId="6" fillId="0" borderId="14" xfId="65" applyFont="1" applyFill="1" applyBorder="1" applyAlignment="1" applyProtection="1">
      <alignment vertical="center"/>
      <protection hidden="1"/>
    </xf>
    <xf numFmtId="0" fontId="6" fillId="0" borderId="15" xfId="65" applyFont="1" applyFill="1" applyBorder="1" applyAlignment="1" applyProtection="1">
      <alignment horizontal="center" vertical="center"/>
      <protection hidden="1"/>
    </xf>
    <xf numFmtId="49" fontId="6" fillId="0" borderId="15" xfId="77" applyNumberFormat="1" applyFont="1" applyFill="1" applyBorder="1" applyAlignment="1" applyProtection="1">
      <alignment horizontal="center" vertical="center"/>
      <protection hidden="1"/>
    </xf>
    <xf numFmtId="49" fontId="6" fillId="0" borderId="15" xfId="65" applyNumberFormat="1" applyFont="1" applyFill="1" applyBorder="1" applyAlignment="1" applyProtection="1">
      <alignment horizontal="center" vertical="center"/>
      <protection hidden="1"/>
    </xf>
    <xf numFmtId="0" fontId="7" fillId="0" borderId="12" xfId="65" applyFont="1" applyFill="1" applyBorder="1" applyAlignment="1" applyProtection="1">
      <alignment horizontal="center" vertical="center"/>
      <protection hidden="1"/>
    </xf>
    <xf numFmtId="0" fontId="7" fillId="0" borderId="13" xfId="65" applyFont="1" applyFill="1" applyBorder="1" applyAlignment="1" applyProtection="1">
      <alignment horizontal="center" vertical="center"/>
      <protection hidden="1"/>
    </xf>
    <xf numFmtId="0" fontId="7" fillId="0" borderId="15" xfId="65" applyFont="1" applyFill="1" applyBorder="1" applyAlignment="1" applyProtection="1">
      <alignment horizontal="center" vertical="center"/>
      <protection hidden="1"/>
    </xf>
    <xf numFmtId="0" fontId="7" fillId="37" borderId="12" xfId="65" applyFont="1" applyFill="1" applyBorder="1" applyAlignment="1" applyProtection="1">
      <alignment horizontal="center" vertical="center"/>
      <protection hidden="1"/>
    </xf>
    <xf numFmtId="0" fontId="7" fillId="37" borderId="13" xfId="65" applyFont="1" applyFill="1" applyBorder="1" applyAlignment="1" applyProtection="1">
      <alignment horizontal="center" vertical="center"/>
      <protection hidden="1"/>
    </xf>
    <xf numFmtId="0" fontId="7" fillId="0" borderId="14" xfId="65" applyFont="1" applyFill="1" applyBorder="1" applyAlignment="1" applyProtection="1">
      <alignment horizontal="left" vertical="center"/>
      <protection hidden="1"/>
    </xf>
    <xf numFmtId="0" fontId="7" fillId="0" borderId="14" xfId="65" applyFont="1" applyFill="1" applyBorder="1" applyAlignment="1" applyProtection="1">
      <alignment horizontal="left" vertical="center"/>
      <protection hidden="1"/>
    </xf>
    <xf numFmtId="49" fontId="7" fillId="0" borderId="15" xfId="77" applyNumberFormat="1" applyFont="1" applyFill="1" applyBorder="1" applyAlignment="1" applyProtection="1">
      <alignment horizontal="center" vertical="center"/>
      <protection hidden="1"/>
    </xf>
    <xf numFmtId="0" fontId="7" fillId="35" borderId="12" xfId="65" applyFont="1" applyFill="1" applyBorder="1" applyAlignment="1" applyProtection="1">
      <alignment vertical="center"/>
      <protection hidden="1"/>
    </xf>
    <xf numFmtId="49" fontId="7" fillId="0" borderId="15" xfId="65" applyNumberFormat="1" applyFont="1" applyFill="1" applyBorder="1" applyAlignment="1" applyProtection="1">
      <alignment horizontal="center" vertical="center"/>
      <protection hidden="1"/>
    </xf>
    <xf numFmtId="0" fontId="7" fillId="0" borderId="15" xfId="65" applyNumberFormat="1" applyFont="1" applyFill="1" applyBorder="1" applyAlignment="1" applyProtection="1">
      <alignment horizontal="center" vertical="center"/>
      <protection hidden="1"/>
    </xf>
    <xf numFmtId="0" fontId="7" fillId="0" borderId="12" xfId="65" applyFont="1" applyBorder="1" applyAlignment="1" applyProtection="1">
      <alignment vertical="center"/>
      <protection hidden="1"/>
    </xf>
    <xf numFmtId="0" fontId="7" fillId="0" borderId="13" xfId="65" applyFont="1" applyBorder="1" applyAlignment="1" applyProtection="1">
      <alignment vertical="center"/>
      <protection hidden="1"/>
    </xf>
    <xf numFmtId="0" fontId="7" fillId="0" borderId="14" xfId="65" applyFont="1" applyFill="1" applyBorder="1" applyAlignment="1" applyProtection="1">
      <alignment vertical="center"/>
      <protection hidden="1"/>
    </xf>
    <xf numFmtId="0" fontId="7" fillId="0" borderId="15" xfId="77" applyNumberFormat="1" applyFont="1" applyFill="1" applyBorder="1" applyAlignment="1" applyProtection="1">
      <alignment horizontal="center" vertical="center"/>
      <protection hidden="1"/>
    </xf>
    <xf numFmtId="0" fontId="7" fillId="0" borderId="15" xfId="65" applyFont="1" applyFill="1" applyBorder="1" applyAlignment="1" applyProtection="1">
      <alignment vertical="center"/>
      <protection hidden="1"/>
    </xf>
    <xf numFmtId="3" fontId="7" fillId="0" borderId="15" xfId="0" applyNumberFormat="1" applyFont="1" applyFill="1" applyBorder="1" applyAlignment="1" applyProtection="1">
      <alignment horizontal="center" vertical="center"/>
      <protection hidden="1"/>
    </xf>
    <xf numFmtId="0" fontId="16" fillId="36" borderId="12" xfId="59" applyFont="1" applyFill="1" applyBorder="1" applyAlignment="1" applyProtection="1">
      <alignment vertical="center"/>
      <protection hidden="1"/>
    </xf>
    <xf numFmtId="0" fontId="16" fillId="36" borderId="13" xfId="59" applyFont="1" applyFill="1" applyBorder="1" applyAlignment="1" applyProtection="1">
      <alignment vertical="center"/>
      <protection hidden="1"/>
    </xf>
    <xf numFmtId="0" fontId="7" fillId="0" borderId="14" xfId="65" applyFont="1" applyFill="1" applyBorder="1" applyAlignment="1" applyProtection="1">
      <alignment vertical="center"/>
      <protection hidden="1"/>
    </xf>
    <xf numFmtId="0" fontId="16" fillId="36" borderId="16" xfId="59" applyFont="1" applyFill="1" applyBorder="1" applyAlignment="1" applyProtection="1">
      <alignment vertical="center"/>
      <protection hidden="1"/>
    </xf>
    <xf numFmtId="0" fontId="16" fillId="0" borderId="16" xfId="59" applyFont="1" applyFill="1" applyBorder="1" applyAlignment="1" applyProtection="1">
      <alignment vertical="center"/>
      <protection hidden="1"/>
    </xf>
    <xf numFmtId="0" fontId="16" fillId="0" borderId="15" xfId="59" applyFont="1" applyFill="1" applyBorder="1" applyAlignment="1" applyProtection="1">
      <alignment vertical="center"/>
      <protection hidden="1"/>
    </xf>
    <xf numFmtId="0" fontId="16" fillId="36" borderId="15" xfId="59" applyFont="1" applyFill="1" applyBorder="1" applyAlignment="1" applyProtection="1">
      <alignment horizontal="center" vertical="center"/>
      <protection hidden="1"/>
    </xf>
    <xf numFmtId="0" fontId="7" fillId="0" borderId="15" xfId="65" applyFont="1" applyFill="1" applyBorder="1" applyAlignment="1" applyProtection="1">
      <alignment horizontal="left" vertical="center" wrapText="1"/>
      <protection hidden="1"/>
    </xf>
    <xf numFmtId="0" fontId="7" fillId="0" borderId="15" xfId="65" applyFont="1" applyFill="1" applyBorder="1" applyAlignment="1" applyProtection="1">
      <alignment horizontal="center" vertical="center" wrapText="1"/>
      <protection hidden="1"/>
    </xf>
    <xf numFmtId="0" fontId="7" fillId="0" borderId="15" xfId="65" applyFont="1" applyFill="1" applyBorder="1" applyAlignment="1" applyProtection="1">
      <alignment vertical="center"/>
      <protection hidden="1"/>
    </xf>
    <xf numFmtId="0" fontId="16" fillId="0" borderId="15" xfId="59" applyFont="1" applyFill="1" applyBorder="1" applyAlignment="1" applyProtection="1">
      <alignment horizontal="center" vertical="center"/>
      <protection hidden="1"/>
    </xf>
    <xf numFmtId="0" fontId="16" fillId="0" borderId="12" xfId="59" applyFont="1" applyFill="1" applyBorder="1" applyAlignment="1" applyProtection="1">
      <alignment horizontal="center" vertical="center"/>
      <protection hidden="1"/>
    </xf>
    <xf numFmtId="0" fontId="7" fillId="0" borderId="12" xfId="65" applyFont="1" applyFill="1" applyBorder="1" applyAlignment="1" applyProtection="1">
      <alignment vertical="center"/>
      <protection hidden="1"/>
    </xf>
    <xf numFmtId="0" fontId="7" fillId="0" borderId="12" xfId="77" applyNumberFormat="1" applyFont="1" applyFill="1" applyBorder="1" applyAlignment="1" applyProtection="1">
      <alignment horizontal="center" vertical="center"/>
      <protection hidden="1"/>
    </xf>
    <xf numFmtId="0" fontId="7" fillId="0" borderId="12" xfId="65" applyNumberFormat="1" applyFont="1" applyFill="1" applyBorder="1" applyAlignment="1" applyProtection="1">
      <alignment horizontal="center" vertical="center"/>
      <protection hidden="1"/>
    </xf>
    <xf numFmtId="3" fontId="6" fillId="0" borderId="12" xfId="0" applyNumberFormat="1" applyFon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/>
      <protection hidden="1"/>
    </xf>
    <xf numFmtId="0" fontId="7" fillId="0" borderId="12" xfId="65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left" vertical="center"/>
      <protection hidden="1"/>
    </xf>
    <xf numFmtId="0" fontId="16" fillId="0" borderId="16" xfId="59" applyFont="1" applyFill="1" applyBorder="1" applyAlignment="1" applyProtection="1">
      <alignment horizontal="center" vertical="center"/>
      <protection hidden="1"/>
    </xf>
    <xf numFmtId="0" fontId="7" fillId="0" borderId="15" xfId="65" applyFont="1" applyFill="1" applyBorder="1" applyAlignment="1" applyProtection="1">
      <alignment horizontal="center" vertical="center"/>
      <protection hidden="1"/>
    </xf>
    <xf numFmtId="0" fontId="7" fillId="0" borderId="15" xfId="77" applyNumberFormat="1" applyFont="1" applyFill="1" applyBorder="1" applyAlignment="1" applyProtection="1">
      <alignment horizontal="center" vertical="center"/>
      <protection hidden="1"/>
    </xf>
    <xf numFmtId="0" fontId="7" fillId="0" borderId="15" xfId="65" applyNumberFormat="1" applyFont="1" applyFill="1" applyBorder="1" applyAlignment="1" applyProtection="1">
      <alignment horizontal="center" vertical="center"/>
      <protection hidden="1"/>
    </xf>
    <xf numFmtId="3" fontId="6" fillId="0" borderId="15" xfId="0" applyNumberFormat="1" applyFont="1" applyFill="1" applyBorder="1" applyAlignment="1" applyProtection="1">
      <alignment horizontal="center"/>
      <protection hidden="1"/>
    </xf>
    <xf numFmtId="0" fontId="16" fillId="0" borderId="17" xfId="59" applyFont="1" applyFill="1" applyBorder="1" applyAlignment="1" applyProtection="1">
      <alignment horizontal="center" vertical="center"/>
      <protection hidden="1"/>
    </xf>
    <xf numFmtId="4" fontId="11" fillId="34" borderId="10" xfId="79" applyNumberFormat="1" applyFont="1" applyFill="1" applyBorder="1" applyAlignment="1" applyProtection="1">
      <alignment horizontal="center" vertical="center" wrapText="1"/>
      <protection hidden="1"/>
    </xf>
    <xf numFmtId="4" fontId="11" fillId="38" borderId="10" xfId="79" applyNumberFormat="1" applyFont="1" applyFill="1" applyBorder="1" applyAlignment="1" applyProtection="1">
      <alignment horizontal="center" vertical="center" wrapText="1"/>
      <protection hidden="1"/>
    </xf>
    <xf numFmtId="49" fontId="11" fillId="34" borderId="15" xfId="65" applyNumberFormat="1" applyFont="1" applyFill="1" applyBorder="1" applyAlignment="1" applyProtection="1">
      <alignment horizontal="center" vertical="center" wrapText="1"/>
      <protection hidden="1"/>
    </xf>
    <xf numFmtId="0" fontId="11" fillId="34" borderId="15" xfId="65" applyFont="1" applyFill="1" applyBorder="1" applyAlignment="1" applyProtection="1">
      <alignment horizontal="center" vertical="center" wrapText="1"/>
      <protection hidden="1"/>
    </xf>
    <xf numFmtId="165" fontId="10" fillId="0" borderId="15" xfId="64" applyNumberFormat="1" applyFont="1" applyFill="1" applyBorder="1" applyAlignment="1" applyProtection="1">
      <alignment vertical="center" wrapText="1"/>
      <protection hidden="1"/>
    </xf>
    <xf numFmtId="0" fontId="6" fillId="0" borderId="15" xfId="65" applyFont="1" applyFill="1" applyBorder="1" applyAlignment="1" applyProtection="1">
      <alignment horizontal="left" vertical="center"/>
      <protection hidden="1"/>
    </xf>
    <xf numFmtId="165" fontId="6" fillId="0" borderId="15" xfId="64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1" fontId="6" fillId="0" borderId="15" xfId="64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65" applyNumberFormat="1" applyFont="1" applyFill="1" applyBorder="1" applyAlignment="1" applyProtection="1">
      <alignment horizontal="center" vertical="center"/>
      <protection hidden="1"/>
    </xf>
    <xf numFmtId="0" fontId="6" fillId="0" borderId="15" xfId="65" applyFont="1" applyFill="1" applyBorder="1" applyAlignment="1" applyProtection="1">
      <alignment vertical="center"/>
      <protection hidden="1"/>
    </xf>
    <xf numFmtId="165" fontId="11" fillId="0" borderId="15" xfId="64" applyNumberFormat="1" applyFont="1" applyFill="1" applyBorder="1" applyAlignment="1" applyProtection="1">
      <alignment vertical="center" wrapText="1"/>
      <protection hidden="1"/>
    </xf>
    <xf numFmtId="0" fontId="11" fillId="0" borderId="15" xfId="65" applyFont="1" applyFill="1" applyBorder="1" applyAlignment="1" applyProtection="1">
      <alignment vertical="center" wrapText="1"/>
      <protection hidden="1"/>
    </xf>
    <xf numFmtId="3" fontId="10" fillId="0" borderId="18" xfId="64" applyNumberFormat="1" applyFont="1" applyFill="1" applyBorder="1" applyAlignment="1" applyProtection="1">
      <alignment horizontal="center" vertical="center" wrapText="1"/>
      <protection hidden="1"/>
    </xf>
    <xf numFmtId="165" fontId="10" fillId="0" borderId="18" xfId="64" applyNumberFormat="1" applyFont="1" applyBorder="1" applyAlignment="1" applyProtection="1">
      <alignment vertical="center" wrapText="1"/>
      <protection hidden="1"/>
    </xf>
    <xf numFmtId="165" fontId="10" fillId="0" borderId="19" xfId="64" applyNumberFormat="1" applyFont="1" applyBorder="1" applyAlignment="1" applyProtection="1">
      <alignment vertical="center" wrapText="1"/>
      <protection hidden="1"/>
    </xf>
    <xf numFmtId="165" fontId="10" fillId="0" borderId="15" xfId="64" applyNumberFormat="1" applyFont="1" applyFill="1" applyBorder="1" applyAlignment="1" applyProtection="1">
      <alignment horizontal="left" vertical="center" wrapText="1"/>
      <protection hidden="1"/>
    </xf>
    <xf numFmtId="165" fontId="6" fillId="0" borderId="15" xfId="64" applyNumberFormat="1" applyFont="1" applyFill="1" applyBorder="1" applyAlignment="1" applyProtection="1">
      <alignment horizontal="left" vertical="center" wrapText="1"/>
      <protection hidden="1"/>
    </xf>
    <xf numFmtId="165" fontId="10" fillId="0" borderId="15" xfId="64" applyNumberFormat="1" applyFont="1" applyFill="1" applyBorder="1" applyAlignment="1" applyProtection="1">
      <alignment horizontal="center" vertical="center" wrapText="1"/>
      <protection hidden="1"/>
    </xf>
    <xf numFmtId="165" fontId="10" fillId="0" borderId="0" xfId="64" applyNumberFormat="1" applyFont="1" applyFill="1" applyBorder="1" applyAlignment="1" applyProtection="1">
      <alignment horizontal="left" vertical="center" wrapText="1"/>
      <protection hidden="1"/>
    </xf>
    <xf numFmtId="3" fontId="10" fillId="0" borderId="0" xfId="64" applyNumberFormat="1" applyFont="1" applyFill="1" applyBorder="1" applyAlignment="1" applyProtection="1">
      <alignment horizontal="center" vertical="center" wrapText="1"/>
      <protection hidden="1"/>
    </xf>
    <xf numFmtId="165" fontId="10" fillId="0" borderId="0" xfId="64" applyNumberFormat="1" applyFont="1" applyBorder="1" applyAlignment="1" applyProtection="1">
      <alignment vertical="center" wrapText="1"/>
      <protection hidden="1"/>
    </xf>
    <xf numFmtId="49" fontId="11" fillId="34" borderId="10" xfId="65" applyNumberFormat="1" applyFont="1" applyFill="1" applyBorder="1" applyAlignment="1" applyProtection="1">
      <alignment horizontal="center" vertical="center" wrapText="1"/>
      <protection hidden="1"/>
    </xf>
    <xf numFmtId="0" fontId="11" fillId="34" borderId="10" xfId="65" applyFont="1" applyFill="1" applyBorder="1" applyAlignment="1" applyProtection="1">
      <alignment horizontal="center" vertical="center" wrapText="1"/>
      <protection hidden="1"/>
    </xf>
    <xf numFmtId="0" fontId="7" fillId="0" borderId="15" xfId="65" applyFont="1" applyFill="1" applyBorder="1" applyAlignment="1" applyProtection="1">
      <alignment horizontal="left" vertical="center"/>
      <protection hidden="1"/>
    </xf>
    <xf numFmtId="0" fontId="7" fillId="0" borderId="15" xfId="0" applyNumberFormat="1" applyFont="1" applyFill="1" applyBorder="1" applyAlignment="1" applyProtection="1">
      <alignment horizontal="left" vertical="center"/>
      <protection hidden="1"/>
    </xf>
    <xf numFmtId="0" fontId="7" fillId="0" borderId="16" xfId="65" applyFont="1" applyBorder="1" applyAlignment="1" applyProtection="1">
      <alignment vertical="center"/>
      <protection hidden="1"/>
    </xf>
    <xf numFmtId="0" fontId="7" fillId="0" borderId="0" xfId="65" applyFont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65" applyFont="1" applyBorder="1" applyAlignment="1" applyProtection="1">
      <alignment horizontal="center" vertical="center"/>
      <protection hidden="1"/>
    </xf>
    <xf numFmtId="49" fontId="7" fillId="0" borderId="0" xfId="77" applyNumberFormat="1" applyFont="1" applyFill="1" applyBorder="1" applyAlignment="1" applyProtection="1">
      <alignment horizontal="center" vertical="center"/>
      <protection hidden="1"/>
    </xf>
    <xf numFmtId="49" fontId="7" fillId="0" borderId="0" xfId="65" applyNumberFormat="1" applyFont="1" applyBorder="1" applyAlignment="1" applyProtection="1">
      <alignment horizontal="center" vertical="center"/>
      <protection hidden="1"/>
    </xf>
    <xf numFmtId="3" fontId="7" fillId="0" borderId="0" xfId="79" applyNumberFormat="1" applyFont="1" applyFill="1" applyBorder="1" applyAlignment="1" applyProtection="1">
      <alignment horizontal="center" vertical="center"/>
      <protection hidden="1"/>
    </xf>
    <xf numFmtId="4" fontId="7" fillId="0" borderId="0" xfId="79" applyNumberFormat="1" applyFont="1" applyFill="1" applyAlignment="1" applyProtection="1">
      <alignment horizontal="center" vertical="center"/>
      <protection hidden="1"/>
    </xf>
    <xf numFmtId="49" fontId="11" fillId="34" borderId="20" xfId="65" applyNumberFormat="1" applyFont="1" applyFill="1" applyBorder="1" applyAlignment="1" applyProtection="1">
      <alignment horizontal="center" vertical="center" wrapText="1"/>
      <protection hidden="1"/>
    </xf>
    <xf numFmtId="0" fontId="11" fillId="34" borderId="20" xfId="65" applyFont="1" applyFill="1" applyBorder="1" applyAlignment="1" applyProtection="1">
      <alignment horizontal="center" vertical="center" wrapText="1"/>
      <protection hidden="1"/>
    </xf>
    <xf numFmtId="0" fontId="11" fillId="0" borderId="10" xfId="65" applyFont="1" applyFill="1" applyBorder="1" applyAlignment="1" applyProtection="1">
      <alignment vertical="center" wrapText="1"/>
      <protection hidden="1"/>
    </xf>
    <xf numFmtId="0" fontId="6" fillId="0" borderId="21" xfId="65" applyFont="1" applyFill="1" applyBorder="1" applyAlignment="1" applyProtection="1">
      <alignment vertical="center"/>
      <protection hidden="1"/>
    </xf>
    <xf numFmtId="0" fontId="6" fillId="0" borderId="22" xfId="65" applyFont="1" applyFill="1" applyBorder="1" applyAlignment="1" applyProtection="1">
      <alignment vertical="center"/>
      <protection hidden="1"/>
    </xf>
    <xf numFmtId="3" fontId="6" fillId="0" borderId="22" xfId="65" applyNumberFormat="1" applyFont="1" applyFill="1" applyBorder="1" applyAlignment="1" applyProtection="1">
      <alignment horizontal="center" vertical="center"/>
      <protection hidden="1"/>
    </xf>
    <xf numFmtId="0" fontId="11" fillId="0" borderId="11" xfId="65" applyFont="1" applyFill="1" applyBorder="1" applyAlignment="1" applyProtection="1">
      <alignment vertical="center" wrapText="1"/>
      <protection hidden="1"/>
    </xf>
    <xf numFmtId="0" fontId="6" fillId="0" borderId="23" xfId="65" applyFont="1" applyFill="1" applyBorder="1" applyAlignment="1" applyProtection="1">
      <alignment horizontal="left" vertical="center"/>
      <protection hidden="1"/>
    </xf>
    <xf numFmtId="0" fontId="6" fillId="0" borderId="20" xfId="65" applyFont="1" applyFill="1" applyBorder="1" applyAlignment="1" applyProtection="1">
      <alignment horizontal="center" vertical="center"/>
      <protection hidden="1"/>
    </xf>
    <xf numFmtId="0" fontId="6" fillId="0" borderId="20" xfId="77" applyNumberFormat="1" applyFont="1" applyFill="1" applyBorder="1" applyAlignment="1" applyProtection="1">
      <alignment horizontal="center" vertical="center"/>
      <protection hidden="1"/>
    </xf>
    <xf numFmtId="49" fontId="6" fillId="0" borderId="10" xfId="77" applyNumberFormat="1" applyFont="1" applyFill="1" applyBorder="1" applyAlignment="1" applyProtection="1">
      <alignment vertical="center"/>
      <protection hidden="1"/>
    </xf>
    <xf numFmtId="0" fontId="6" fillId="0" borderId="20" xfId="65" applyNumberFormat="1" applyFont="1" applyFill="1" applyBorder="1" applyAlignment="1" applyProtection="1">
      <alignment horizontal="center" vertical="center"/>
      <protection hidden="1"/>
    </xf>
    <xf numFmtId="49" fontId="6" fillId="0" borderId="20" xfId="65" applyNumberFormat="1" applyFont="1" applyFill="1" applyBorder="1" applyAlignment="1" applyProtection="1">
      <alignment horizontal="center" vertical="center"/>
      <protection hidden="1"/>
    </xf>
    <xf numFmtId="3" fontId="6" fillId="0" borderId="23" xfId="79" applyNumberFormat="1" applyFont="1" applyFill="1" applyBorder="1" applyAlignment="1" applyProtection="1">
      <alignment horizontal="center" vertical="center"/>
      <protection hidden="1"/>
    </xf>
    <xf numFmtId="49" fontId="6" fillId="0" borderId="11" xfId="77" applyNumberFormat="1" applyFont="1" applyFill="1" applyBorder="1" applyAlignment="1" applyProtection="1">
      <alignment vertical="center"/>
      <protection hidden="1"/>
    </xf>
    <xf numFmtId="49" fontId="6" fillId="0" borderId="24" xfId="77" applyNumberFormat="1" applyFont="1" applyFill="1" applyBorder="1" applyAlignment="1" applyProtection="1">
      <alignment vertical="center"/>
      <protection hidden="1"/>
    </xf>
    <xf numFmtId="0" fontId="11" fillId="36" borderId="11" xfId="65" applyFont="1" applyFill="1" applyBorder="1" applyAlignment="1" applyProtection="1">
      <alignment vertical="center" wrapText="1"/>
      <protection hidden="1"/>
    </xf>
    <xf numFmtId="0" fontId="6" fillId="0" borderId="23" xfId="65" applyFont="1" applyFill="1" applyBorder="1" applyAlignment="1" applyProtection="1">
      <alignment vertical="center"/>
      <protection hidden="1"/>
    </xf>
    <xf numFmtId="3" fontId="6" fillId="0" borderId="19" xfId="79" applyNumberFormat="1" applyFont="1" applyFill="1" applyBorder="1" applyAlignment="1" applyProtection="1">
      <alignment horizontal="center" vertical="center"/>
      <protection hidden="1"/>
    </xf>
    <xf numFmtId="0" fontId="6" fillId="0" borderId="25" xfId="65" applyFont="1" applyFill="1" applyBorder="1" applyAlignment="1" applyProtection="1">
      <alignment horizontal="left" vertical="center" wrapText="1"/>
      <protection hidden="1"/>
    </xf>
    <xf numFmtId="0" fontId="6" fillId="0" borderId="26" xfId="65" applyFont="1" applyFill="1" applyBorder="1" applyAlignment="1" applyProtection="1">
      <alignment vertical="center" wrapText="1"/>
      <protection hidden="1"/>
    </xf>
    <xf numFmtId="0" fontId="6" fillId="0" borderId="0" xfId="65" applyFont="1" applyFill="1" applyBorder="1" applyAlignment="1" applyProtection="1">
      <alignment horizontal="left" vertical="center" wrapText="1"/>
      <protection hidden="1"/>
    </xf>
    <xf numFmtId="0" fontId="6" fillId="0" borderId="27" xfId="65" applyFont="1" applyFill="1" applyBorder="1" applyAlignment="1" applyProtection="1">
      <alignment vertical="center" wrapText="1"/>
      <protection hidden="1"/>
    </xf>
    <xf numFmtId="0" fontId="6" fillId="0" borderId="20" xfId="65" applyFont="1" applyFill="1" applyBorder="1" applyAlignment="1" applyProtection="1">
      <alignment horizontal="left" vertical="center"/>
      <protection hidden="1"/>
    </xf>
    <xf numFmtId="49" fontId="6" fillId="0" borderId="10" xfId="77" applyNumberFormat="1" applyFont="1" applyFill="1" applyBorder="1" applyAlignment="1" applyProtection="1">
      <alignment vertical="center" wrapText="1"/>
      <protection hidden="1"/>
    </xf>
    <xf numFmtId="49" fontId="6" fillId="0" borderId="28" xfId="77" applyNumberFormat="1" applyFont="1" applyFill="1" applyBorder="1" applyAlignment="1" applyProtection="1">
      <alignment vertical="center" wrapText="1"/>
      <protection hidden="1"/>
    </xf>
    <xf numFmtId="0" fontId="6" fillId="0" borderId="29" xfId="65" applyFont="1" applyFill="1" applyBorder="1" applyAlignment="1" applyProtection="1">
      <alignment vertical="center"/>
      <protection hidden="1"/>
    </xf>
    <xf numFmtId="0" fontId="6" fillId="0" borderId="18" xfId="65" applyFont="1" applyFill="1" applyBorder="1" applyAlignment="1" applyProtection="1">
      <alignment vertical="center"/>
      <protection hidden="1"/>
    </xf>
    <xf numFmtId="0" fontId="6" fillId="0" borderId="19" xfId="65" applyFont="1" applyFill="1" applyBorder="1" applyAlignment="1" applyProtection="1">
      <alignment vertical="center"/>
      <protection hidden="1"/>
    </xf>
    <xf numFmtId="0" fontId="6" fillId="0" borderId="30" xfId="65" applyFont="1" applyFill="1" applyBorder="1" applyAlignment="1" applyProtection="1">
      <alignment horizontal="left" vertical="center"/>
      <protection hidden="1"/>
    </xf>
    <xf numFmtId="0" fontId="6" fillId="0" borderId="31" xfId="65" applyFont="1" applyFill="1" applyBorder="1" applyAlignment="1" applyProtection="1">
      <alignment vertical="center"/>
      <protection hidden="1"/>
    </xf>
    <xf numFmtId="0" fontId="6" fillId="0" borderId="32" xfId="65" applyFont="1" applyFill="1" applyBorder="1" applyAlignment="1" applyProtection="1">
      <alignment vertical="center"/>
      <protection hidden="1"/>
    </xf>
    <xf numFmtId="0" fontId="6" fillId="0" borderId="33" xfId="65" applyFont="1" applyFill="1" applyBorder="1" applyAlignment="1" applyProtection="1">
      <alignment vertical="center"/>
      <protection hidden="1"/>
    </xf>
    <xf numFmtId="0" fontId="6" fillId="0" borderId="34" xfId="65" applyFont="1" applyFill="1" applyBorder="1" applyAlignment="1" applyProtection="1">
      <alignment vertical="center"/>
      <protection hidden="1"/>
    </xf>
    <xf numFmtId="3" fontId="6" fillId="0" borderId="34" xfId="79" applyNumberFormat="1" applyFont="1" applyFill="1" applyBorder="1" applyAlignment="1" applyProtection="1">
      <alignment horizontal="center" vertical="center"/>
      <protection hidden="1"/>
    </xf>
    <xf numFmtId="0" fontId="11" fillId="0" borderId="24" xfId="65" applyFont="1" applyFill="1" applyBorder="1" applyAlignment="1" applyProtection="1">
      <alignment vertical="center" wrapText="1"/>
      <protection hidden="1"/>
    </xf>
    <xf numFmtId="0" fontId="6" fillId="0" borderId="35" xfId="65" applyFont="1" applyFill="1" applyBorder="1" applyAlignment="1" applyProtection="1">
      <alignment vertical="center"/>
      <protection hidden="1"/>
    </xf>
    <xf numFmtId="0" fontId="6" fillId="0" borderId="36" xfId="65" applyFont="1" applyFill="1" applyBorder="1" applyAlignment="1" applyProtection="1">
      <alignment vertical="center"/>
      <protection hidden="1"/>
    </xf>
    <xf numFmtId="0" fontId="6" fillId="0" borderId="37" xfId="65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/>
      <protection hidden="1"/>
    </xf>
    <xf numFmtId="0" fontId="11" fillId="34" borderId="20" xfId="59" applyFont="1" applyFill="1" applyBorder="1" applyAlignment="1" applyProtection="1">
      <alignment horizontal="center" vertical="center"/>
      <protection hidden="1"/>
    </xf>
    <xf numFmtId="4" fontId="11" fillId="34" borderId="20" xfId="79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9" applyFont="1" applyBorder="1" applyAlignment="1" applyProtection="1">
      <alignment horizontal="left" vertical="center"/>
      <protection hidden="1"/>
    </xf>
    <xf numFmtId="2" fontId="7" fillId="0" borderId="21" xfId="59" applyNumberFormat="1" applyFont="1" applyBorder="1" applyAlignment="1" applyProtection="1">
      <alignment vertical="center" wrapText="1"/>
      <protection hidden="1"/>
    </xf>
    <xf numFmtId="2" fontId="7" fillId="0" borderId="22" xfId="59" applyNumberFormat="1" applyFont="1" applyBorder="1" applyAlignment="1" applyProtection="1">
      <alignment vertical="center" wrapText="1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7" fillId="0" borderId="20" xfId="59" applyFont="1" applyFill="1" applyBorder="1" applyAlignment="1" applyProtection="1">
      <alignment horizontal="left" vertical="center"/>
      <protection hidden="1"/>
    </xf>
    <xf numFmtId="0" fontId="7" fillId="36" borderId="20" xfId="59" applyFont="1" applyFill="1" applyBorder="1" applyAlignment="1" applyProtection="1">
      <alignment horizontal="left" vertical="center"/>
      <protection hidden="1"/>
    </xf>
    <xf numFmtId="0" fontId="11" fillId="0" borderId="20" xfId="59" applyFont="1" applyBorder="1" applyAlignment="1" applyProtection="1">
      <alignment horizontal="left" vertical="center"/>
      <protection hidden="1"/>
    </xf>
    <xf numFmtId="2" fontId="6" fillId="0" borderId="15" xfId="0" applyNumberFormat="1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4" fontId="11" fillId="34" borderId="38" xfId="79" applyNumberFormat="1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left" wrapText="1"/>
      <protection hidden="1"/>
    </xf>
    <xf numFmtId="0" fontId="6" fillId="0" borderId="40" xfId="0" applyFont="1" applyFill="1" applyBorder="1" applyAlignment="1" applyProtection="1">
      <alignment horizontal="left" wrapText="1"/>
      <protection hidden="1"/>
    </xf>
    <xf numFmtId="0" fontId="6" fillId="0" borderId="14" xfId="0" applyFont="1" applyFill="1" applyBorder="1" applyAlignment="1" applyProtection="1">
      <alignment horizontal="left" wrapText="1"/>
      <protection hidden="1"/>
    </xf>
    <xf numFmtId="4" fontId="11" fillId="34" borderId="10" xfId="79" applyNumberFormat="1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wrapText="1"/>
      <protection hidden="1"/>
    </xf>
    <xf numFmtId="0" fontId="6" fillId="0" borderId="40" xfId="59" applyFont="1" applyFill="1" applyBorder="1" applyAlignment="1" applyProtection="1">
      <alignment horizontal="left" vertical="center" wrapText="1"/>
      <protection/>
    </xf>
    <xf numFmtId="0" fontId="6" fillId="0" borderId="40" xfId="59" applyFont="1" applyFill="1" applyBorder="1" applyAlignment="1" applyProtection="1">
      <alignment horizontal="left" vertical="center" wrapText="1"/>
      <protection/>
    </xf>
    <xf numFmtId="0" fontId="6" fillId="0" borderId="14" xfId="59" applyFont="1" applyFill="1" applyBorder="1" applyAlignment="1" applyProtection="1">
      <alignment horizontal="left" vertical="center" wrapText="1"/>
      <protection/>
    </xf>
    <xf numFmtId="0" fontId="7" fillId="0" borderId="17" xfId="65" applyFont="1" applyFill="1" applyBorder="1" applyAlignment="1" applyProtection="1">
      <alignment horizontal="left" vertical="center" wrapText="1"/>
      <protection hidden="1"/>
    </xf>
    <xf numFmtId="0" fontId="7" fillId="0" borderId="40" xfId="65" applyFont="1" applyFill="1" applyBorder="1" applyAlignment="1" applyProtection="1">
      <alignment horizontal="left" vertical="center" wrapText="1"/>
      <protection hidden="1"/>
    </xf>
    <xf numFmtId="0" fontId="7" fillId="0" borderId="14" xfId="65" applyFont="1" applyFill="1" applyBorder="1" applyAlignment="1" applyProtection="1">
      <alignment horizontal="left" vertical="center" wrapText="1"/>
      <protection hidden="1"/>
    </xf>
    <xf numFmtId="4" fontId="11" fillId="38" borderId="10" xfId="79" applyNumberFormat="1" applyFont="1" applyFill="1" applyBorder="1" applyAlignment="1" applyProtection="1">
      <alignment horizontal="center" vertical="center" wrapText="1"/>
      <protection hidden="1"/>
    </xf>
    <xf numFmtId="4" fontId="11" fillId="38" borderId="41" xfId="79" applyNumberFormat="1" applyFont="1" applyFill="1" applyBorder="1" applyAlignment="1" applyProtection="1">
      <alignment horizontal="center" vertical="center" wrapText="1"/>
      <protection hidden="1"/>
    </xf>
    <xf numFmtId="49" fontId="11" fillId="34" borderId="17" xfId="65" applyNumberFormat="1" applyFont="1" applyFill="1" applyBorder="1" applyAlignment="1" applyProtection="1">
      <alignment horizontal="center" vertical="center" wrapText="1"/>
      <protection hidden="1"/>
    </xf>
    <xf numFmtId="49" fontId="11" fillId="34" borderId="40" xfId="65" applyNumberFormat="1" applyFont="1" applyFill="1" applyBorder="1" applyAlignment="1" applyProtection="1">
      <alignment horizontal="center" vertical="center" wrapText="1"/>
      <protection hidden="1"/>
    </xf>
    <xf numFmtId="49" fontId="11" fillId="34" borderId="14" xfId="65" applyNumberFormat="1" applyFont="1" applyFill="1" applyBorder="1" applyAlignment="1" applyProtection="1">
      <alignment horizontal="center" vertical="center" wrapText="1"/>
      <protection hidden="1"/>
    </xf>
    <xf numFmtId="0" fontId="10" fillId="34" borderId="29" xfId="65" applyFont="1" applyFill="1" applyBorder="1" applyAlignment="1" applyProtection="1">
      <alignment horizontal="center" vertical="center" wrapText="1"/>
      <protection/>
    </xf>
    <xf numFmtId="0" fontId="10" fillId="34" borderId="18" xfId="65" applyFont="1" applyFill="1" applyBorder="1" applyAlignment="1" applyProtection="1">
      <alignment horizontal="center" vertical="center" wrapText="1"/>
      <protection/>
    </xf>
    <xf numFmtId="4" fontId="11" fillId="34" borderId="10" xfId="79" applyNumberFormat="1" applyFont="1" applyFill="1" applyBorder="1" applyAlignment="1" applyProtection="1">
      <alignment horizontal="center" vertical="center" wrapText="1"/>
      <protection/>
    </xf>
    <xf numFmtId="4" fontId="11" fillId="34" borderId="41" xfId="79" applyNumberFormat="1" applyFont="1" applyFill="1" applyBorder="1" applyAlignment="1" applyProtection="1">
      <alignment horizontal="center" vertical="center" wrapText="1"/>
      <protection/>
    </xf>
    <xf numFmtId="4" fontId="11" fillId="38" borderId="10" xfId="79" applyNumberFormat="1" applyFont="1" applyFill="1" applyBorder="1" applyAlignment="1" applyProtection="1">
      <alignment horizontal="center" vertical="center" wrapText="1"/>
      <protection/>
    </xf>
    <xf numFmtId="4" fontId="11" fillId="38" borderId="41" xfId="79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wrapText="1"/>
      <protection/>
    </xf>
    <xf numFmtId="0" fontId="11" fillId="34" borderId="10" xfId="65" applyFont="1" applyFill="1" applyBorder="1" applyAlignment="1" applyProtection="1">
      <alignment horizontal="center" vertical="center" wrapText="1"/>
      <protection/>
    </xf>
    <xf numFmtId="0" fontId="11" fillId="34" borderId="11" xfId="65" applyFont="1" applyFill="1" applyBorder="1" applyAlignment="1" applyProtection="1">
      <alignment horizontal="center" vertical="center" wrapText="1"/>
      <protection/>
    </xf>
    <xf numFmtId="49" fontId="11" fillId="34" borderId="21" xfId="65" applyNumberFormat="1" applyFont="1" applyFill="1" applyBorder="1" applyAlignment="1" applyProtection="1">
      <alignment horizontal="center" vertical="center" wrapText="1"/>
      <protection/>
    </xf>
    <xf numFmtId="49" fontId="11" fillId="34" borderId="22" xfId="65" applyNumberFormat="1" applyFont="1" applyFill="1" applyBorder="1" applyAlignment="1" applyProtection="1">
      <alignment horizontal="center" vertical="center" wrapText="1"/>
      <protection/>
    </xf>
    <xf numFmtId="49" fontId="11" fillId="34" borderId="23" xfId="65" applyNumberFormat="1" applyFont="1" applyFill="1" applyBorder="1" applyAlignment="1" applyProtection="1">
      <alignment horizontal="center" vertical="center" wrapText="1"/>
      <protection/>
    </xf>
    <xf numFmtId="49" fontId="11" fillId="34" borderId="10" xfId="65" applyNumberFormat="1" applyFont="1" applyFill="1" applyBorder="1" applyAlignment="1" applyProtection="1">
      <alignment horizontal="center" vertical="center" wrapText="1"/>
      <protection/>
    </xf>
    <xf numFmtId="49" fontId="11" fillId="34" borderId="11" xfId="65" applyNumberFormat="1" applyFont="1" applyFill="1" applyBorder="1" applyAlignment="1" applyProtection="1">
      <alignment horizontal="center" vertical="center" wrapText="1"/>
      <protection/>
    </xf>
    <xf numFmtId="0" fontId="7" fillId="0" borderId="17" xfId="65" applyFont="1" applyFill="1" applyBorder="1" applyAlignment="1" applyProtection="1">
      <alignment horizontal="left" vertical="center" wrapText="1"/>
      <protection hidden="1"/>
    </xf>
    <xf numFmtId="0" fontId="7" fillId="0" borderId="15" xfId="65" applyFont="1" applyFill="1" applyBorder="1" applyAlignment="1" applyProtection="1">
      <alignment horizontal="left" vertical="center" wrapText="1"/>
      <protection hidden="1"/>
    </xf>
    <xf numFmtId="4" fontId="11" fillId="34" borderId="12" xfId="79" applyNumberFormat="1" applyFont="1" applyFill="1" applyBorder="1" applyAlignment="1" applyProtection="1">
      <alignment horizontal="center" vertical="center" wrapText="1"/>
      <protection hidden="1"/>
    </xf>
    <xf numFmtId="4" fontId="11" fillId="34" borderId="16" xfId="79" applyNumberFormat="1" applyFont="1" applyFill="1" applyBorder="1" applyAlignment="1" applyProtection="1">
      <alignment horizontal="center" vertical="center" wrapText="1"/>
      <protection hidden="1"/>
    </xf>
    <xf numFmtId="0" fontId="11" fillId="34" borderId="12" xfId="65" applyFont="1" applyFill="1" applyBorder="1" applyAlignment="1" applyProtection="1">
      <alignment horizontal="center" vertical="center" wrapText="1"/>
      <protection hidden="1"/>
    </xf>
    <xf numFmtId="0" fontId="11" fillId="34" borderId="16" xfId="65" applyFont="1" applyFill="1" applyBorder="1" applyAlignment="1" applyProtection="1">
      <alignment horizontal="center" vertical="center" wrapText="1"/>
      <protection hidden="1"/>
    </xf>
    <xf numFmtId="49" fontId="11" fillId="34" borderId="12" xfId="65" applyNumberFormat="1" applyFont="1" applyFill="1" applyBorder="1" applyAlignment="1" applyProtection="1">
      <alignment horizontal="center" vertical="center" wrapText="1"/>
      <protection hidden="1"/>
    </xf>
    <xf numFmtId="49" fontId="11" fillId="34" borderId="16" xfId="65" applyNumberFormat="1" applyFont="1" applyFill="1" applyBorder="1" applyAlignment="1" applyProtection="1">
      <alignment horizontal="center" vertical="center" wrapText="1"/>
      <protection hidden="1"/>
    </xf>
    <xf numFmtId="0" fontId="10" fillId="0" borderId="17" xfId="65" applyFont="1" applyFill="1" applyBorder="1" applyAlignment="1" applyProtection="1">
      <alignment horizontal="center" vertical="center" wrapText="1"/>
      <protection hidden="1"/>
    </xf>
    <xf numFmtId="0" fontId="10" fillId="0" borderId="40" xfId="65" applyFont="1" applyFill="1" applyBorder="1" applyAlignment="1" applyProtection="1">
      <alignment horizontal="center" vertical="center" wrapText="1"/>
      <protection hidden="1"/>
    </xf>
    <xf numFmtId="0" fontId="10" fillId="0" borderId="14" xfId="65" applyFont="1" applyFill="1" applyBorder="1" applyAlignment="1" applyProtection="1">
      <alignment horizontal="center" vertical="center" wrapText="1"/>
      <protection hidden="1"/>
    </xf>
    <xf numFmtId="0" fontId="10" fillId="33" borderId="42" xfId="65" applyFont="1" applyFill="1" applyBorder="1" applyAlignment="1" applyProtection="1">
      <alignment horizontal="center" vertical="center" wrapText="1"/>
      <protection hidden="1"/>
    </xf>
    <xf numFmtId="0" fontId="10" fillId="33" borderId="33" xfId="65" applyFont="1" applyFill="1" applyBorder="1" applyAlignment="1" applyProtection="1">
      <alignment horizontal="center" vertical="center" wrapText="1"/>
      <protection hidden="1"/>
    </xf>
    <xf numFmtId="0" fontId="10" fillId="33" borderId="43" xfId="65" applyFont="1" applyFill="1" applyBorder="1" applyAlignment="1" applyProtection="1">
      <alignment horizontal="center" vertical="center" wrapText="1"/>
      <protection hidden="1"/>
    </xf>
    <xf numFmtId="165" fontId="10" fillId="0" borderId="17" xfId="64" applyNumberFormat="1" applyFont="1" applyFill="1" applyBorder="1" applyAlignment="1" applyProtection="1">
      <alignment horizontal="left" vertical="center" wrapText="1"/>
      <protection hidden="1"/>
    </xf>
    <xf numFmtId="165" fontId="10" fillId="0" borderId="40" xfId="64" applyNumberFormat="1" applyFont="1" applyFill="1" applyBorder="1" applyAlignment="1" applyProtection="1">
      <alignment horizontal="left" vertical="center" wrapText="1"/>
      <protection hidden="1"/>
    </xf>
    <xf numFmtId="165" fontId="10" fillId="0" borderId="14" xfId="64" applyNumberFormat="1" applyFont="1" applyFill="1" applyBorder="1" applyAlignment="1" applyProtection="1">
      <alignment horizontal="left" vertical="center" wrapText="1"/>
      <protection hidden="1"/>
    </xf>
    <xf numFmtId="0" fontId="7" fillId="0" borderId="44" xfId="65" applyFont="1" applyFill="1" applyBorder="1" applyAlignment="1" applyProtection="1">
      <alignment horizontal="left" vertical="center" wrapText="1"/>
      <protection hidden="1"/>
    </xf>
    <xf numFmtId="0" fontId="7" fillId="0" borderId="45" xfId="65" applyFont="1" applyFill="1" applyBorder="1" applyAlignment="1" applyProtection="1">
      <alignment horizontal="left" vertical="center" wrapText="1"/>
      <protection hidden="1"/>
    </xf>
    <xf numFmtId="4" fontId="11" fillId="34" borderId="41" xfId="79" applyNumberFormat="1" applyFont="1" applyFill="1" applyBorder="1" applyAlignment="1" applyProtection="1">
      <alignment horizontal="center" vertical="center" wrapText="1"/>
      <protection hidden="1"/>
    </xf>
    <xf numFmtId="49" fontId="11" fillId="34" borderId="46" xfId="65" applyNumberFormat="1" applyFont="1" applyFill="1" applyBorder="1" applyAlignment="1" applyProtection="1">
      <alignment horizontal="center" vertical="center" wrapText="1"/>
      <protection hidden="1"/>
    </xf>
    <xf numFmtId="49" fontId="11" fillId="34" borderId="22" xfId="65" applyNumberFormat="1" applyFont="1" applyFill="1" applyBorder="1" applyAlignment="1" applyProtection="1">
      <alignment horizontal="center" vertical="center" wrapText="1"/>
      <protection hidden="1"/>
    </xf>
    <xf numFmtId="49" fontId="11" fillId="34" borderId="47" xfId="65" applyNumberFormat="1" applyFont="1" applyFill="1" applyBorder="1" applyAlignment="1" applyProtection="1">
      <alignment horizontal="center" vertical="center" wrapText="1"/>
      <protection hidden="1"/>
    </xf>
    <xf numFmtId="2" fontId="7" fillId="0" borderId="21" xfId="59" applyNumberFormat="1" applyFont="1" applyBorder="1" applyAlignment="1" applyProtection="1">
      <alignment horizontal="left" vertical="center" wrapText="1"/>
      <protection hidden="1"/>
    </xf>
    <xf numFmtId="2" fontId="7" fillId="0" borderId="22" xfId="59" applyNumberFormat="1" applyFont="1" applyBorder="1" applyAlignment="1" applyProtection="1">
      <alignment horizontal="left" vertical="center" wrapText="1"/>
      <protection hidden="1"/>
    </xf>
    <xf numFmtId="2" fontId="7" fillId="0" borderId="47" xfId="59" applyNumberFormat="1" applyFont="1" applyBorder="1" applyAlignment="1" applyProtection="1">
      <alignment horizontal="left" vertical="center" wrapText="1"/>
      <protection hidden="1"/>
    </xf>
    <xf numFmtId="0" fontId="11" fillId="34" borderId="21" xfId="59" applyFont="1" applyFill="1" applyBorder="1" applyAlignment="1" applyProtection="1">
      <alignment horizontal="center" vertical="center"/>
      <protection hidden="1"/>
    </xf>
    <xf numFmtId="0" fontId="11" fillId="34" borderId="22" xfId="59" applyFont="1" applyFill="1" applyBorder="1" applyAlignment="1" applyProtection="1">
      <alignment horizontal="center" vertical="center"/>
      <protection hidden="1"/>
    </xf>
    <xf numFmtId="0" fontId="11" fillId="34" borderId="23" xfId="59" applyFont="1" applyFill="1" applyBorder="1" applyAlignment="1" applyProtection="1">
      <alignment horizontal="center" vertical="center"/>
      <protection hidden="1"/>
    </xf>
    <xf numFmtId="0" fontId="10" fillId="34" borderId="42" xfId="65" applyFont="1" applyFill="1" applyBorder="1" applyAlignment="1" applyProtection="1">
      <alignment horizontal="center" vertical="center" wrapText="1"/>
      <protection hidden="1"/>
    </xf>
    <xf numFmtId="0" fontId="10" fillId="34" borderId="33" xfId="65" applyFont="1" applyFill="1" applyBorder="1" applyAlignment="1" applyProtection="1">
      <alignment horizontal="center" vertical="center" wrapText="1"/>
      <protection hidden="1"/>
    </xf>
    <xf numFmtId="0" fontId="10" fillId="34" borderId="43" xfId="65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6" fillId="0" borderId="48" xfId="65" applyFont="1" applyFill="1" applyBorder="1" applyAlignment="1" applyProtection="1">
      <alignment horizontal="left" vertical="center" wrapText="1"/>
      <protection hidden="1"/>
    </xf>
    <xf numFmtId="0" fontId="6" fillId="0" borderId="0" xfId="65" applyFont="1" applyFill="1" applyBorder="1" applyAlignment="1" applyProtection="1">
      <alignment horizontal="left" vertical="center" wrapText="1"/>
      <protection hidden="1"/>
    </xf>
    <xf numFmtId="0" fontId="11" fillId="39" borderId="49" xfId="65" applyFont="1" applyFill="1" applyBorder="1" applyAlignment="1" applyProtection="1">
      <alignment horizontal="center" vertical="center" wrapText="1"/>
      <protection hidden="1"/>
    </xf>
    <xf numFmtId="0" fontId="11" fillId="39" borderId="25" xfId="65" applyFont="1" applyFill="1" applyBorder="1" applyAlignment="1" applyProtection="1">
      <alignment horizontal="center" vertical="center" wrapText="1"/>
      <protection hidden="1"/>
    </xf>
    <xf numFmtId="0" fontId="11" fillId="39" borderId="26" xfId="65" applyFont="1" applyFill="1" applyBorder="1" applyAlignment="1" applyProtection="1">
      <alignment horizontal="center" vertical="center" wrapText="1"/>
      <protection hidden="1"/>
    </xf>
    <xf numFmtId="0" fontId="6" fillId="0" borderId="49" xfId="65" applyFont="1" applyFill="1" applyBorder="1" applyAlignment="1" applyProtection="1">
      <alignment horizontal="left" vertical="center" wrapText="1"/>
      <protection hidden="1"/>
    </xf>
    <xf numFmtId="0" fontId="6" fillId="0" borderId="25" xfId="65" applyFont="1" applyFill="1" applyBorder="1" applyAlignment="1" applyProtection="1">
      <alignment horizontal="left" vertical="center" wrapText="1"/>
      <protection hidden="1"/>
    </xf>
    <xf numFmtId="0" fontId="10" fillId="34" borderId="21" xfId="65" applyFont="1" applyFill="1" applyBorder="1" applyAlignment="1" applyProtection="1">
      <alignment horizontal="center" vertical="center" wrapText="1"/>
      <protection hidden="1"/>
    </xf>
    <xf numFmtId="0" fontId="10" fillId="34" borderId="22" xfId="65" applyFont="1" applyFill="1" applyBorder="1" applyAlignment="1" applyProtection="1">
      <alignment horizontal="center" vertical="center" wrapText="1"/>
      <protection hidden="1"/>
    </xf>
    <xf numFmtId="0" fontId="10" fillId="34" borderId="23" xfId="65" applyFont="1" applyFill="1" applyBorder="1" applyAlignment="1" applyProtection="1">
      <alignment horizontal="center" vertical="center" wrapText="1"/>
      <protection hidden="1"/>
    </xf>
    <xf numFmtId="2" fontId="11" fillId="0" borderId="21" xfId="59" applyNumberFormat="1" applyFont="1" applyBorder="1" applyAlignment="1" applyProtection="1">
      <alignment horizontal="left" vertical="center" wrapText="1"/>
      <protection hidden="1"/>
    </xf>
    <xf numFmtId="2" fontId="11" fillId="0" borderId="22" xfId="59" applyNumberFormat="1" applyFont="1" applyBorder="1" applyAlignment="1" applyProtection="1">
      <alignment horizontal="left" vertical="center" wrapText="1"/>
      <protection hidden="1"/>
    </xf>
    <xf numFmtId="2" fontId="11" fillId="0" borderId="47" xfId="59" applyNumberFormat="1" applyFont="1" applyBorder="1" applyAlignment="1" applyProtection="1">
      <alignment horizontal="left" vertical="center" wrapText="1"/>
      <protection hidden="1"/>
    </xf>
    <xf numFmtId="0" fontId="11" fillId="39" borderId="48" xfId="65" applyFont="1" applyFill="1" applyBorder="1" applyAlignment="1" applyProtection="1">
      <alignment horizontal="center" vertical="center" wrapText="1"/>
      <protection hidden="1"/>
    </xf>
    <xf numFmtId="0" fontId="11" fillId="39" borderId="0" xfId="65" applyFont="1" applyFill="1" applyBorder="1" applyAlignment="1" applyProtection="1">
      <alignment horizontal="center" vertical="center" wrapText="1"/>
      <protection hidden="1"/>
    </xf>
    <xf numFmtId="0" fontId="11" fillId="39" borderId="27" xfId="65" applyFont="1" applyFill="1" applyBorder="1" applyAlignment="1" applyProtection="1">
      <alignment horizontal="center" vertical="center" wrapText="1"/>
      <protection hidden="1"/>
    </xf>
    <xf numFmtId="0" fontId="10" fillId="0" borderId="50" xfId="65" applyFont="1" applyFill="1" applyBorder="1" applyAlignment="1" applyProtection="1">
      <alignment horizontal="center" vertical="center" wrapText="1"/>
      <protection hidden="1"/>
    </xf>
    <xf numFmtId="0" fontId="10" fillId="0" borderId="51" xfId="65" applyFont="1" applyFill="1" applyBorder="1" applyAlignment="1" applyProtection="1">
      <alignment horizontal="center" vertical="center" wrapText="1"/>
      <protection hidden="1"/>
    </xf>
    <xf numFmtId="0" fontId="10" fillId="0" borderId="52" xfId="65" applyFont="1" applyFill="1" applyBorder="1" applyAlignment="1" applyProtection="1">
      <alignment horizontal="center" vertical="center" wrapText="1"/>
      <protection hidden="1"/>
    </xf>
    <xf numFmtId="0" fontId="21" fillId="0" borderId="0" xfId="65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0" fillId="0" borderId="0" xfId="65" applyFont="1" applyFill="1" applyBorder="1" applyAlignment="1">
      <alignment horizontal="center" vertical="center"/>
      <protection/>
    </xf>
    <xf numFmtId="0" fontId="6" fillId="0" borderId="40" xfId="65" applyFont="1" applyFill="1" applyBorder="1" applyAlignment="1" applyProtection="1">
      <alignment horizontal="left" vertical="center" wrapText="1"/>
      <protection hidden="1"/>
    </xf>
    <xf numFmtId="0" fontId="6" fillId="0" borderId="40" xfId="65" applyFont="1" applyFill="1" applyBorder="1" applyAlignment="1" applyProtection="1">
      <alignment horizontal="left" vertical="center" wrapText="1"/>
      <protection hidden="1"/>
    </xf>
    <xf numFmtId="0" fontId="6" fillId="0" borderId="14" xfId="65" applyFont="1" applyFill="1" applyBorder="1" applyAlignment="1" applyProtection="1">
      <alignment horizontal="left" vertical="center" wrapText="1"/>
      <protection hidden="1"/>
    </xf>
    <xf numFmtId="4" fontId="11" fillId="34" borderId="10" xfId="79" applyNumberFormat="1" applyFont="1" applyFill="1" applyBorder="1" applyAlignment="1" applyProtection="1">
      <alignment horizontal="center" vertical="center" wrapText="1"/>
      <protection/>
    </xf>
    <xf numFmtId="4" fontId="11" fillId="34" borderId="11" xfId="79" applyNumberFormat="1" applyFont="1" applyFill="1" applyBorder="1" applyAlignment="1" applyProtection="1">
      <alignment horizontal="center" vertic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avadno_List1" xfId="34"/>
    <cellStyle name="Normal_AMBALAJ MİKTARLARI SON" xfId="35"/>
    <cellStyle name="Standard_Preisliste RUS GT 200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2" xfId="59"/>
    <cellStyle name="Обычный 3" xfId="60"/>
    <cellStyle name="Обычный 4" xfId="61"/>
    <cellStyle name="Обычный 5" xfId="62"/>
    <cellStyle name="Обычный 8" xfId="63"/>
    <cellStyle name="Обычный_Grundfos_150202" xfId="64"/>
    <cellStyle name="Обычный_PL_кот_150202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Финансовый 2" xfId="77"/>
    <cellStyle name="Финансовый 3" xfId="78"/>
    <cellStyle name="Финансовый 3 2" xfId="79"/>
    <cellStyle name="Финансовый 4" xfId="80"/>
    <cellStyle name="Финансовый 4 2" xfId="81"/>
    <cellStyle name="Финансовый 5" xfId="82"/>
    <cellStyle name="Финансовый 5 2" xfId="83"/>
    <cellStyle name="Финансовый 6" xfId="84"/>
    <cellStyle name="Финансовый 7" xfId="85"/>
    <cellStyle name="Финансовый 8" xfId="86"/>
    <cellStyle name="Финансовый 9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38100</xdr:rowOff>
    </xdr:from>
    <xdr:to>
      <xdr:col>1</xdr:col>
      <xdr:colOff>742950</xdr:colOff>
      <xdr:row>2</xdr:row>
      <xdr:rowOff>295275</xdr:rowOff>
    </xdr:to>
    <xdr:pic>
      <xdr:nvPicPr>
        <xdr:cNvPr id="1" name="Picture 1009" descr="Копия логотип галерея тепл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1400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9</xdr:row>
      <xdr:rowOff>0</xdr:rowOff>
    </xdr:from>
    <xdr:to>
      <xdr:col>0</xdr:col>
      <xdr:colOff>800100</xdr:colOff>
      <xdr:row>12</xdr:row>
      <xdr:rowOff>57150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181225"/>
          <a:ext cx="581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13</xdr:row>
      <xdr:rowOff>9525</xdr:rowOff>
    </xdr:from>
    <xdr:to>
      <xdr:col>0</xdr:col>
      <xdr:colOff>876300</xdr:colOff>
      <xdr:row>15</xdr:row>
      <xdr:rowOff>142875</xdr:rowOff>
    </xdr:to>
    <xdr:pic>
      <xdr:nvPicPr>
        <xdr:cNvPr id="3" name="Picture 10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3295650"/>
          <a:ext cx="638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22</xdr:row>
      <xdr:rowOff>152400</xdr:rowOff>
    </xdr:from>
    <xdr:to>
      <xdr:col>0</xdr:col>
      <xdr:colOff>895350</xdr:colOff>
      <xdr:row>28</xdr:row>
      <xdr:rowOff>28575</xdr:rowOff>
    </xdr:to>
    <xdr:pic>
      <xdr:nvPicPr>
        <xdr:cNvPr id="4" name="Picture 10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5800725"/>
          <a:ext cx="676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16</xdr:row>
      <xdr:rowOff>57150</xdr:rowOff>
    </xdr:from>
    <xdr:to>
      <xdr:col>0</xdr:col>
      <xdr:colOff>876300</xdr:colOff>
      <xdr:row>21</xdr:row>
      <xdr:rowOff>123825</xdr:rowOff>
    </xdr:to>
    <xdr:pic>
      <xdr:nvPicPr>
        <xdr:cNvPr id="5" name="Picture 10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4467225"/>
          <a:ext cx="723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29</xdr:row>
      <xdr:rowOff>247650</xdr:rowOff>
    </xdr:from>
    <xdr:to>
      <xdr:col>0</xdr:col>
      <xdr:colOff>990600</xdr:colOff>
      <xdr:row>34</xdr:row>
      <xdr:rowOff>95250</xdr:rowOff>
    </xdr:to>
    <xdr:pic>
      <xdr:nvPicPr>
        <xdr:cNvPr id="6" name="Picture 10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737235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36</xdr:row>
      <xdr:rowOff>28575</xdr:rowOff>
    </xdr:from>
    <xdr:to>
      <xdr:col>0</xdr:col>
      <xdr:colOff>714375</xdr:colOff>
      <xdr:row>40</xdr:row>
      <xdr:rowOff>152400</xdr:rowOff>
    </xdr:to>
    <xdr:pic>
      <xdr:nvPicPr>
        <xdr:cNvPr id="7" name="Picture 10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8686800"/>
          <a:ext cx="4286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41</xdr:row>
      <xdr:rowOff>266700</xdr:rowOff>
    </xdr:from>
    <xdr:to>
      <xdr:col>0</xdr:col>
      <xdr:colOff>952500</xdr:colOff>
      <xdr:row>45</xdr:row>
      <xdr:rowOff>133350</xdr:rowOff>
    </xdr:to>
    <xdr:pic>
      <xdr:nvPicPr>
        <xdr:cNvPr id="8" name="Picture 10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0182225"/>
          <a:ext cx="828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view="pageBreakPreview" zoomScaleSheetLayoutView="100" zoomScalePageLayoutView="0" workbookViewId="0" topLeftCell="C52">
      <selection activeCell="M5" sqref="M5"/>
    </sheetView>
  </sheetViews>
  <sheetFormatPr defaultColWidth="9.140625" defaultRowHeight="15"/>
  <cols>
    <col min="1" max="1" width="15.7109375" style="1" customWidth="1"/>
    <col min="2" max="2" width="22.8515625" style="1" customWidth="1"/>
    <col min="3" max="3" width="12.57421875" style="1" bestFit="1" customWidth="1"/>
    <col min="4" max="4" width="12.7109375" style="1" customWidth="1"/>
    <col min="5" max="5" width="15.57421875" style="1" customWidth="1"/>
    <col min="6" max="8" width="8.8515625" style="1" customWidth="1"/>
    <col min="9" max="9" width="12.421875" style="1" customWidth="1"/>
    <col min="10" max="10" width="9.140625" style="9" customWidth="1"/>
    <col min="11" max="11" width="14.57421875" style="8" bestFit="1" customWidth="1"/>
    <col min="12" max="12" width="14.57421875" style="8" hidden="1" customWidth="1"/>
    <col min="13" max="13" width="17.8515625" style="1" customWidth="1"/>
    <col min="14" max="16384" width="8.8515625" style="1" customWidth="1"/>
  </cols>
  <sheetData>
    <row r="1" spans="1:13" ht="24" customHeight="1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24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4" customHeight="1">
      <c r="A3" s="248" t="s">
        <v>332</v>
      </c>
      <c r="B3" s="248"/>
      <c r="C3" s="248"/>
      <c r="D3" s="249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13.5">
      <c r="A4" s="14" t="s">
        <v>330</v>
      </c>
      <c r="B4" s="2"/>
      <c r="C4" s="3"/>
      <c r="D4" s="3"/>
      <c r="E4" s="4"/>
      <c r="F4" s="4"/>
      <c r="G4" s="3"/>
      <c r="H4" s="3"/>
      <c r="I4" s="3"/>
      <c r="J4" s="5"/>
      <c r="K4" s="6"/>
      <c r="L4" s="6"/>
      <c r="M4" s="6"/>
    </row>
    <row r="5" spans="1:13" ht="13.5">
      <c r="A5" s="15" t="s">
        <v>331</v>
      </c>
      <c r="B5" s="2"/>
      <c r="C5" s="3"/>
      <c r="D5" s="3"/>
      <c r="E5" s="4"/>
      <c r="F5" s="4"/>
      <c r="G5" s="3"/>
      <c r="H5" s="3"/>
      <c r="I5" s="3"/>
      <c r="J5" s="5"/>
      <c r="K5" s="6"/>
      <c r="L5" s="6"/>
      <c r="M5" s="6"/>
    </row>
    <row r="6" spans="1:13" ht="14.25">
      <c r="A6" s="16" t="s">
        <v>329</v>
      </c>
      <c r="B6" s="10"/>
      <c r="C6" s="3"/>
      <c r="D6" s="3"/>
      <c r="E6" s="4"/>
      <c r="F6" s="4"/>
      <c r="G6" s="3"/>
      <c r="H6" s="25"/>
      <c r="I6" s="25" t="s">
        <v>333</v>
      </c>
      <c r="J6" s="11"/>
      <c r="K6" s="24">
        <v>44</v>
      </c>
      <c r="L6" s="17"/>
      <c r="M6" s="18" t="s">
        <v>340</v>
      </c>
    </row>
    <row r="7" spans="1:13" ht="14.25" customHeight="1">
      <c r="A7" s="182" t="s">
        <v>8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</row>
    <row r="8" spans="1:13" ht="17.25" customHeight="1">
      <c r="A8" s="19" t="s">
        <v>3</v>
      </c>
      <c r="B8" s="19" t="s">
        <v>2</v>
      </c>
      <c r="C8" s="19" t="s">
        <v>6</v>
      </c>
      <c r="D8" s="189" t="s">
        <v>9</v>
      </c>
      <c r="E8" s="194" t="s">
        <v>231</v>
      </c>
      <c r="F8" s="191" t="s">
        <v>10</v>
      </c>
      <c r="G8" s="192"/>
      <c r="H8" s="193"/>
      <c r="I8" s="189" t="s">
        <v>7</v>
      </c>
      <c r="J8" s="254" t="s">
        <v>11</v>
      </c>
      <c r="K8" s="184" t="s">
        <v>325</v>
      </c>
      <c r="L8" s="184" t="s">
        <v>327</v>
      </c>
      <c r="M8" s="186" t="s">
        <v>336</v>
      </c>
    </row>
    <row r="9" spans="1:13" ht="27" customHeight="1">
      <c r="A9" s="20"/>
      <c r="B9" s="20"/>
      <c r="C9" s="20"/>
      <c r="D9" s="190"/>
      <c r="E9" s="195"/>
      <c r="F9" s="21" t="s">
        <v>12</v>
      </c>
      <c r="G9" s="22" t="s">
        <v>13</v>
      </c>
      <c r="H9" s="22" t="s">
        <v>14</v>
      </c>
      <c r="I9" s="190"/>
      <c r="J9" s="255"/>
      <c r="K9" s="185"/>
      <c r="L9" s="188"/>
      <c r="M9" s="187"/>
    </row>
    <row r="10" spans="1:13" ht="48.75" customHeight="1">
      <c r="A10" s="23"/>
      <c r="B10" s="171" t="s">
        <v>338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3"/>
    </row>
    <row r="11" spans="1:13" ht="12.75">
      <c r="A11" s="26"/>
      <c r="B11" s="27" t="s">
        <v>15</v>
      </c>
      <c r="C11" s="28" t="s">
        <v>16</v>
      </c>
      <c r="D11" s="28" t="s">
        <v>17</v>
      </c>
      <c r="E11" s="28">
        <v>10.3</v>
      </c>
      <c r="F11" s="28">
        <v>730</v>
      </c>
      <c r="G11" s="28">
        <v>400</v>
      </c>
      <c r="H11" s="28">
        <v>299</v>
      </c>
      <c r="I11" s="28" t="s">
        <v>18</v>
      </c>
      <c r="J11" s="29">
        <v>831</v>
      </c>
      <c r="K11" s="30">
        <f>J11*$K$6</f>
        <v>36564</v>
      </c>
      <c r="L11" s="30">
        <f>J11*$K$6/100*58</f>
        <v>21207.12</v>
      </c>
      <c r="M11" s="31">
        <f>(K11/100*58)*1.1</f>
        <v>23327.832000000002</v>
      </c>
    </row>
    <row r="12" spans="1:13" ht="12.75">
      <c r="A12" s="26"/>
      <c r="B12" s="32" t="s">
        <v>19</v>
      </c>
      <c r="C12" s="33" t="s">
        <v>20</v>
      </c>
      <c r="D12" s="33">
        <v>120</v>
      </c>
      <c r="E12" s="34">
        <v>13.7</v>
      </c>
      <c r="F12" s="35">
        <v>730</v>
      </c>
      <c r="G12" s="33">
        <v>400</v>
      </c>
      <c r="H12" s="33">
        <v>317</v>
      </c>
      <c r="I12" s="33">
        <v>29</v>
      </c>
      <c r="J12" s="29">
        <v>808</v>
      </c>
      <c r="K12" s="30">
        <f aca="true" t="shared" si="0" ref="K12:K75">J12*$K$6</f>
        <v>35552</v>
      </c>
      <c r="L12" s="30">
        <f>J12*$K$6/100*58</f>
        <v>20620.16</v>
      </c>
      <c r="M12" s="31">
        <f aca="true" t="shared" si="1" ref="M12:M65">(K12/100*58)*1.1</f>
        <v>22682.176000000003</v>
      </c>
    </row>
    <row r="13" spans="1:13" ht="12.75">
      <c r="A13" s="26"/>
      <c r="B13" s="32" t="s">
        <v>21</v>
      </c>
      <c r="C13" s="33" t="s">
        <v>20</v>
      </c>
      <c r="D13" s="33" t="s">
        <v>17</v>
      </c>
      <c r="E13" s="34">
        <v>13.7</v>
      </c>
      <c r="F13" s="35">
        <v>730</v>
      </c>
      <c r="G13" s="33">
        <v>400</v>
      </c>
      <c r="H13" s="33">
        <v>317</v>
      </c>
      <c r="I13" s="33">
        <v>33.5</v>
      </c>
      <c r="J13" s="29">
        <v>870</v>
      </c>
      <c r="K13" s="30">
        <f t="shared" si="0"/>
        <v>38280</v>
      </c>
      <c r="L13" s="30">
        <f>J13*$K$6/100*58</f>
        <v>22202.4</v>
      </c>
      <c r="M13" s="31">
        <f t="shared" si="1"/>
        <v>24422.640000000003</v>
      </c>
    </row>
    <row r="14" spans="1:13" ht="63" customHeight="1">
      <c r="A14" s="36"/>
      <c r="B14" s="251" t="s">
        <v>337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3"/>
    </row>
    <row r="15" spans="1:13" ht="12.75">
      <c r="A15" s="37"/>
      <c r="B15" s="32" t="s">
        <v>22</v>
      </c>
      <c r="C15" s="33">
        <v>24</v>
      </c>
      <c r="D15" s="38" t="s">
        <v>17</v>
      </c>
      <c r="E15" s="34" t="s">
        <v>23</v>
      </c>
      <c r="F15" s="28">
        <v>730</v>
      </c>
      <c r="G15" s="28">
        <v>400</v>
      </c>
      <c r="H15" s="28">
        <v>299</v>
      </c>
      <c r="I15" s="33" t="s">
        <v>24</v>
      </c>
      <c r="J15" s="29">
        <v>900</v>
      </c>
      <c r="K15" s="30">
        <f t="shared" si="0"/>
        <v>39600</v>
      </c>
      <c r="L15" s="30">
        <f>J15*$K$6/100*58</f>
        <v>22968</v>
      </c>
      <c r="M15" s="31">
        <f t="shared" si="1"/>
        <v>25264.800000000003</v>
      </c>
    </row>
    <row r="16" spans="1:13" ht="12.75">
      <c r="A16" s="37"/>
      <c r="B16" s="32" t="s">
        <v>25</v>
      </c>
      <c r="C16" s="33">
        <v>24</v>
      </c>
      <c r="D16" s="33">
        <v>120</v>
      </c>
      <c r="E16" s="34" t="s">
        <v>23</v>
      </c>
      <c r="F16" s="28">
        <v>730</v>
      </c>
      <c r="G16" s="28">
        <v>400</v>
      </c>
      <c r="H16" s="28">
        <v>299</v>
      </c>
      <c r="I16" s="33" t="s">
        <v>26</v>
      </c>
      <c r="J16" s="29">
        <v>840</v>
      </c>
      <c r="K16" s="30">
        <f t="shared" si="0"/>
        <v>36960</v>
      </c>
      <c r="L16" s="30">
        <f>J16*$K$6/100*58</f>
        <v>21436.800000000003</v>
      </c>
      <c r="M16" s="31">
        <f t="shared" si="1"/>
        <v>23580.480000000007</v>
      </c>
    </row>
    <row r="17" spans="1:13" ht="33.75" customHeight="1">
      <c r="A17" s="39"/>
      <c r="B17" s="175" t="s">
        <v>232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</row>
    <row r="18" spans="1:13" ht="12.75">
      <c r="A18" s="40"/>
      <c r="B18" s="41" t="s">
        <v>27</v>
      </c>
      <c r="C18" s="33" t="s">
        <v>20</v>
      </c>
      <c r="D18" s="38">
        <v>120</v>
      </c>
      <c r="E18" s="38">
        <v>13.7</v>
      </c>
      <c r="F18" s="38">
        <v>760</v>
      </c>
      <c r="G18" s="38">
        <v>440</v>
      </c>
      <c r="H18" s="38">
        <v>345</v>
      </c>
      <c r="I18" s="38">
        <v>34.5</v>
      </c>
      <c r="J18" s="29">
        <v>1093</v>
      </c>
      <c r="K18" s="30">
        <f t="shared" si="0"/>
        <v>48092</v>
      </c>
      <c r="L18" s="30">
        <f>J18*$K$6/100*58</f>
        <v>27893.36</v>
      </c>
      <c r="M18" s="31">
        <f t="shared" si="1"/>
        <v>30682.696000000004</v>
      </c>
    </row>
    <row r="19" spans="1:13" ht="12.75">
      <c r="A19" s="40"/>
      <c r="B19" s="41" t="s">
        <v>28</v>
      </c>
      <c r="C19" s="38" t="s">
        <v>29</v>
      </c>
      <c r="D19" s="38" t="s">
        <v>17</v>
      </c>
      <c r="E19" s="38">
        <v>14.3</v>
      </c>
      <c r="F19" s="38">
        <v>760</v>
      </c>
      <c r="G19" s="38">
        <v>450</v>
      </c>
      <c r="H19" s="38">
        <v>345</v>
      </c>
      <c r="I19" s="38">
        <v>38.5</v>
      </c>
      <c r="J19" s="29">
        <v>1216</v>
      </c>
      <c r="K19" s="30">
        <f t="shared" si="0"/>
        <v>53504</v>
      </c>
      <c r="L19" s="30">
        <f>J19*$K$6/100*58</f>
        <v>31032.32</v>
      </c>
      <c r="M19" s="31">
        <f t="shared" si="1"/>
        <v>34135.552</v>
      </c>
    </row>
    <row r="20" spans="1:13" ht="12.75">
      <c r="A20" s="40"/>
      <c r="B20" s="42" t="s">
        <v>30</v>
      </c>
      <c r="C20" s="38" t="s">
        <v>31</v>
      </c>
      <c r="D20" s="38" t="s">
        <v>17</v>
      </c>
      <c r="E20" s="38">
        <v>16</v>
      </c>
      <c r="F20" s="38">
        <v>760</v>
      </c>
      <c r="G20" s="38">
        <v>450</v>
      </c>
      <c r="H20" s="38">
        <v>345</v>
      </c>
      <c r="I20" s="38">
        <v>41</v>
      </c>
      <c r="J20" s="29">
        <v>1312</v>
      </c>
      <c r="K20" s="30">
        <f t="shared" si="0"/>
        <v>57728</v>
      </c>
      <c r="L20" s="30">
        <f>J20*$K$6/100*58</f>
        <v>33482.24</v>
      </c>
      <c r="M20" s="31">
        <f t="shared" si="1"/>
        <v>36830.464</v>
      </c>
    </row>
    <row r="21" spans="1:13" ht="12.75">
      <c r="A21" s="40"/>
      <c r="B21" s="41" t="s">
        <v>32</v>
      </c>
      <c r="C21" s="38" t="s">
        <v>33</v>
      </c>
      <c r="D21" s="38" t="s">
        <v>17</v>
      </c>
      <c r="E21" s="38">
        <v>18</v>
      </c>
      <c r="F21" s="38">
        <v>760</v>
      </c>
      <c r="G21" s="38">
        <v>450</v>
      </c>
      <c r="H21" s="38">
        <v>345</v>
      </c>
      <c r="I21" s="38">
        <v>41</v>
      </c>
      <c r="J21" s="29">
        <v>1345</v>
      </c>
      <c r="K21" s="30">
        <f t="shared" si="0"/>
        <v>59180</v>
      </c>
      <c r="L21" s="30">
        <f>J21*$K$6/100*58</f>
        <v>34324.399999999994</v>
      </c>
      <c r="M21" s="31">
        <f t="shared" si="1"/>
        <v>37756.84</v>
      </c>
    </row>
    <row r="22" spans="1:13" ht="12.75">
      <c r="A22" s="40"/>
      <c r="B22" s="41" t="s">
        <v>34</v>
      </c>
      <c r="C22" s="38" t="s">
        <v>33</v>
      </c>
      <c r="D22" s="38" t="s">
        <v>17</v>
      </c>
      <c r="E22" s="43"/>
      <c r="F22" s="38">
        <v>760</v>
      </c>
      <c r="G22" s="38">
        <v>450</v>
      </c>
      <c r="H22" s="38">
        <v>345</v>
      </c>
      <c r="I22" s="38">
        <v>38</v>
      </c>
      <c r="J22" s="29">
        <v>1143</v>
      </c>
      <c r="K22" s="30">
        <f t="shared" si="0"/>
        <v>50292</v>
      </c>
      <c r="L22" s="30">
        <f>J22*$K$6/100*58</f>
        <v>29169.36</v>
      </c>
      <c r="M22" s="31">
        <f t="shared" si="1"/>
        <v>32086.296000000002</v>
      </c>
    </row>
    <row r="23" spans="1:13" ht="39.75" customHeight="1">
      <c r="A23" s="44"/>
      <c r="B23" s="175" t="s">
        <v>233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6"/>
    </row>
    <row r="24" spans="1:13" ht="12.75">
      <c r="A24" s="26"/>
      <c r="B24" s="32" t="s">
        <v>35</v>
      </c>
      <c r="C24" s="45" t="s">
        <v>36</v>
      </c>
      <c r="D24" s="38">
        <v>120</v>
      </c>
      <c r="E24" s="43" t="s">
        <v>5</v>
      </c>
      <c r="F24" s="46">
        <v>730</v>
      </c>
      <c r="G24" s="38">
        <v>400</v>
      </c>
      <c r="H24" s="38">
        <v>299</v>
      </c>
      <c r="I24" s="38">
        <v>26</v>
      </c>
      <c r="J24" s="29">
        <v>810</v>
      </c>
      <c r="K24" s="30">
        <f t="shared" si="0"/>
        <v>35640</v>
      </c>
      <c r="L24" s="30">
        <f aca="true" t="shared" si="2" ref="L24:L29">J24*$K$6/100*58</f>
        <v>20671.199999999997</v>
      </c>
      <c r="M24" s="31">
        <f t="shared" si="1"/>
        <v>22738.32</v>
      </c>
    </row>
    <row r="25" spans="1:13" ht="12.75">
      <c r="A25" s="26"/>
      <c r="B25" s="32" t="s">
        <v>37</v>
      </c>
      <c r="C25" s="45" t="s">
        <v>36</v>
      </c>
      <c r="D25" s="38" t="s">
        <v>17</v>
      </c>
      <c r="E25" s="43" t="s">
        <v>5</v>
      </c>
      <c r="F25" s="46">
        <v>730</v>
      </c>
      <c r="G25" s="38">
        <v>400</v>
      </c>
      <c r="H25" s="38">
        <v>299</v>
      </c>
      <c r="I25" s="38">
        <v>31</v>
      </c>
      <c r="J25" s="29">
        <v>847</v>
      </c>
      <c r="K25" s="30">
        <f t="shared" si="0"/>
        <v>37268</v>
      </c>
      <c r="L25" s="30">
        <f t="shared" si="2"/>
        <v>21615.44</v>
      </c>
      <c r="M25" s="31">
        <f t="shared" si="1"/>
        <v>23776.984</v>
      </c>
    </row>
    <row r="26" spans="1:13" ht="12.75">
      <c r="A26" s="26"/>
      <c r="B26" s="32" t="s">
        <v>38</v>
      </c>
      <c r="C26" s="45" t="s">
        <v>20</v>
      </c>
      <c r="D26" s="38">
        <v>120</v>
      </c>
      <c r="E26" s="43" t="s">
        <v>5</v>
      </c>
      <c r="F26" s="46">
        <v>730</v>
      </c>
      <c r="G26" s="38">
        <v>400</v>
      </c>
      <c r="H26" s="38">
        <v>299</v>
      </c>
      <c r="I26" s="38">
        <v>28</v>
      </c>
      <c r="J26" s="29">
        <v>813</v>
      </c>
      <c r="K26" s="30">
        <f t="shared" si="0"/>
        <v>35772</v>
      </c>
      <c r="L26" s="30">
        <f t="shared" si="2"/>
        <v>20747.760000000002</v>
      </c>
      <c r="M26" s="31">
        <f t="shared" si="1"/>
        <v>22822.536000000004</v>
      </c>
    </row>
    <row r="27" spans="1:13" ht="12.75">
      <c r="A27" s="26"/>
      <c r="B27" s="32" t="s">
        <v>39</v>
      </c>
      <c r="C27" s="38" t="s">
        <v>20</v>
      </c>
      <c r="D27" s="38" t="s">
        <v>17</v>
      </c>
      <c r="E27" s="43" t="s">
        <v>5</v>
      </c>
      <c r="F27" s="46">
        <v>730</v>
      </c>
      <c r="G27" s="38">
        <v>400</v>
      </c>
      <c r="H27" s="38">
        <v>299</v>
      </c>
      <c r="I27" s="38">
        <v>32</v>
      </c>
      <c r="J27" s="29">
        <v>954</v>
      </c>
      <c r="K27" s="30">
        <f t="shared" si="0"/>
        <v>41976</v>
      </c>
      <c r="L27" s="30">
        <f t="shared" si="2"/>
        <v>24346.079999999998</v>
      </c>
      <c r="M27" s="31">
        <f t="shared" si="1"/>
        <v>26780.688</v>
      </c>
    </row>
    <row r="28" spans="1:13" ht="12.75">
      <c r="A28" s="26"/>
      <c r="B28" s="32" t="s">
        <v>40</v>
      </c>
      <c r="C28" s="38" t="s">
        <v>20</v>
      </c>
      <c r="D28" s="38">
        <v>120</v>
      </c>
      <c r="E28" s="43" t="s">
        <v>23</v>
      </c>
      <c r="F28" s="46">
        <v>730</v>
      </c>
      <c r="G28" s="38">
        <v>400</v>
      </c>
      <c r="H28" s="38">
        <v>299</v>
      </c>
      <c r="I28" s="38">
        <v>33</v>
      </c>
      <c r="J28" s="29">
        <v>973</v>
      </c>
      <c r="K28" s="30">
        <f t="shared" si="0"/>
        <v>42812</v>
      </c>
      <c r="L28" s="30">
        <f t="shared" si="2"/>
        <v>24830.96</v>
      </c>
      <c r="M28" s="31">
        <f t="shared" si="1"/>
        <v>27314.056</v>
      </c>
    </row>
    <row r="29" spans="1:13" ht="12.75">
      <c r="A29" s="26"/>
      <c r="B29" s="32" t="s">
        <v>41</v>
      </c>
      <c r="C29" s="38" t="s">
        <v>20</v>
      </c>
      <c r="D29" s="38" t="s">
        <v>17</v>
      </c>
      <c r="E29" s="43" t="s">
        <v>23</v>
      </c>
      <c r="F29" s="46">
        <v>730</v>
      </c>
      <c r="G29" s="38">
        <v>400</v>
      </c>
      <c r="H29" s="38">
        <v>299</v>
      </c>
      <c r="I29" s="38">
        <v>29</v>
      </c>
      <c r="J29" s="29">
        <v>1085</v>
      </c>
      <c r="K29" s="30">
        <f t="shared" si="0"/>
        <v>47740</v>
      </c>
      <c r="L29" s="30">
        <f t="shared" si="2"/>
        <v>27689.199999999997</v>
      </c>
      <c r="M29" s="31">
        <f t="shared" si="1"/>
        <v>30458.12</v>
      </c>
    </row>
    <row r="30" spans="1:13" ht="43.5" customHeight="1">
      <c r="A30" s="47"/>
      <c r="B30" s="175" t="s">
        <v>234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6"/>
    </row>
    <row r="31" spans="1:13" ht="12.75">
      <c r="A31" s="48"/>
      <c r="B31" s="49" t="s">
        <v>42</v>
      </c>
      <c r="C31" s="38" t="s">
        <v>20</v>
      </c>
      <c r="D31" s="38">
        <v>120</v>
      </c>
      <c r="E31" s="43" t="s">
        <v>43</v>
      </c>
      <c r="F31" s="46">
        <v>760</v>
      </c>
      <c r="G31" s="38">
        <v>450</v>
      </c>
      <c r="H31" s="38">
        <v>345</v>
      </c>
      <c r="I31" s="38">
        <v>33</v>
      </c>
      <c r="J31" s="29">
        <v>1217</v>
      </c>
      <c r="K31" s="30">
        <f t="shared" si="0"/>
        <v>53548</v>
      </c>
      <c r="L31" s="30">
        <f aca="true" t="shared" si="3" ref="L31:L36">J31*$K$6/100*58</f>
        <v>31057.84</v>
      </c>
      <c r="M31" s="31">
        <f t="shared" si="1"/>
        <v>34163.624</v>
      </c>
    </row>
    <row r="32" spans="1:13" ht="12.75">
      <c r="A32" s="48"/>
      <c r="B32" s="49" t="s">
        <v>44</v>
      </c>
      <c r="C32" s="38" t="s">
        <v>29</v>
      </c>
      <c r="D32" s="38" t="s">
        <v>17</v>
      </c>
      <c r="E32" s="43" t="s">
        <v>43</v>
      </c>
      <c r="F32" s="46">
        <v>760</v>
      </c>
      <c r="G32" s="38">
        <v>450</v>
      </c>
      <c r="H32" s="38">
        <v>345</v>
      </c>
      <c r="I32" s="38">
        <v>38</v>
      </c>
      <c r="J32" s="29">
        <v>1361</v>
      </c>
      <c r="K32" s="30">
        <f t="shared" si="0"/>
        <v>59884</v>
      </c>
      <c r="L32" s="30">
        <f t="shared" si="3"/>
        <v>34732.72</v>
      </c>
      <c r="M32" s="31">
        <f t="shared" si="1"/>
        <v>38205.992000000006</v>
      </c>
    </row>
    <row r="33" spans="1:13" ht="12.75">
      <c r="A33" s="48"/>
      <c r="B33" s="49" t="s">
        <v>45</v>
      </c>
      <c r="C33" s="38" t="s">
        <v>20</v>
      </c>
      <c r="D33" s="38">
        <v>120</v>
      </c>
      <c r="E33" s="43" t="s">
        <v>5</v>
      </c>
      <c r="F33" s="46">
        <v>760</v>
      </c>
      <c r="G33" s="38">
        <v>450</v>
      </c>
      <c r="H33" s="38">
        <v>345</v>
      </c>
      <c r="I33" s="38">
        <v>31</v>
      </c>
      <c r="J33" s="29">
        <v>1047</v>
      </c>
      <c r="K33" s="30">
        <f t="shared" si="0"/>
        <v>46068</v>
      </c>
      <c r="L33" s="30">
        <f t="shared" si="3"/>
        <v>26719.44</v>
      </c>
      <c r="M33" s="31">
        <f t="shared" si="1"/>
        <v>29391.384000000002</v>
      </c>
    </row>
    <row r="34" spans="1:13" ht="12.75">
      <c r="A34" s="48"/>
      <c r="B34" s="49" t="s">
        <v>46</v>
      </c>
      <c r="C34" s="38" t="s">
        <v>29</v>
      </c>
      <c r="D34" s="38" t="s">
        <v>17</v>
      </c>
      <c r="E34" s="43" t="s">
        <v>5</v>
      </c>
      <c r="F34" s="46">
        <v>760</v>
      </c>
      <c r="G34" s="38">
        <v>450</v>
      </c>
      <c r="H34" s="38">
        <v>345</v>
      </c>
      <c r="I34" s="38">
        <v>36</v>
      </c>
      <c r="J34" s="29">
        <v>1200</v>
      </c>
      <c r="K34" s="30">
        <f t="shared" si="0"/>
        <v>52800</v>
      </c>
      <c r="L34" s="30">
        <f t="shared" si="3"/>
        <v>30624</v>
      </c>
      <c r="M34" s="31">
        <f t="shared" si="1"/>
        <v>33686.4</v>
      </c>
    </row>
    <row r="35" spans="1:13" ht="12.75">
      <c r="A35" s="48"/>
      <c r="B35" s="49" t="s">
        <v>47</v>
      </c>
      <c r="C35" s="38" t="s">
        <v>33</v>
      </c>
      <c r="D35" s="38" t="s">
        <v>17</v>
      </c>
      <c r="E35" s="43">
        <v>18</v>
      </c>
      <c r="F35" s="46">
        <v>760</v>
      </c>
      <c r="G35" s="38">
        <v>450</v>
      </c>
      <c r="H35" s="38">
        <v>345</v>
      </c>
      <c r="I35" s="38">
        <v>40</v>
      </c>
      <c r="J35" s="29">
        <v>1501</v>
      </c>
      <c r="K35" s="30">
        <f t="shared" si="0"/>
        <v>66044</v>
      </c>
      <c r="L35" s="30">
        <f t="shared" si="3"/>
        <v>38305.520000000004</v>
      </c>
      <c r="M35" s="31">
        <f t="shared" si="1"/>
        <v>42136.07200000001</v>
      </c>
    </row>
    <row r="36" spans="1:13" ht="13.5">
      <c r="A36" s="48"/>
      <c r="B36" s="49" t="s">
        <v>48</v>
      </c>
      <c r="C36" s="38" t="s">
        <v>33</v>
      </c>
      <c r="D36" s="38" t="s">
        <v>17</v>
      </c>
      <c r="E36" s="50" t="s">
        <v>5</v>
      </c>
      <c r="F36" s="46">
        <v>760</v>
      </c>
      <c r="G36" s="38">
        <v>450</v>
      </c>
      <c r="H36" s="38">
        <v>345</v>
      </c>
      <c r="I36" s="38">
        <v>38</v>
      </c>
      <c r="J36" s="29">
        <v>1276</v>
      </c>
      <c r="K36" s="30">
        <f t="shared" si="0"/>
        <v>56144</v>
      </c>
      <c r="L36" s="30">
        <f t="shared" si="3"/>
        <v>32563.520000000004</v>
      </c>
      <c r="M36" s="31">
        <f t="shared" si="1"/>
        <v>35819.87200000001</v>
      </c>
    </row>
    <row r="37" spans="1:13" ht="48" customHeight="1">
      <c r="A37" s="47"/>
      <c r="B37" s="175" t="s">
        <v>235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6"/>
    </row>
    <row r="38" spans="1:13" ht="12.75">
      <c r="A38" s="48"/>
      <c r="B38" s="49" t="s">
        <v>46</v>
      </c>
      <c r="C38" s="38" t="s">
        <v>29</v>
      </c>
      <c r="D38" s="38" t="s">
        <v>17</v>
      </c>
      <c r="E38" s="43" t="s">
        <v>5</v>
      </c>
      <c r="F38" s="46">
        <v>760</v>
      </c>
      <c r="G38" s="38">
        <v>450</v>
      </c>
      <c r="H38" s="38">
        <v>345</v>
      </c>
      <c r="I38" s="38">
        <v>36</v>
      </c>
      <c r="J38" s="29">
        <v>1200</v>
      </c>
      <c r="K38" s="30">
        <f t="shared" si="0"/>
        <v>52800</v>
      </c>
      <c r="L38" s="30">
        <f>J38*$K$6/100*58</f>
        <v>30624</v>
      </c>
      <c r="M38" s="31">
        <f t="shared" si="1"/>
        <v>33686.4</v>
      </c>
    </row>
    <row r="39" spans="1:13" ht="12.75">
      <c r="A39" s="48"/>
      <c r="B39" s="49" t="s">
        <v>48</v>
      </c>
      <c r="C39" s="38" t="s">
        <v>33</v>
      </c>
      <c r="D39" s="38" t="s">
        <v>17</v>
      </c>
      <c r="E39" s="50" t="s">
        <v>5</v>
      </c>
      <c r="F39" s="46">
        <v>760</v>
      </c>
      <c r="G39" s="38">
        <v>450</v>
      </c>
      <c r="H39" s="38">
        <v>345</v>
      </c>
      <c r="I39" s="38">
        <v>38</v>
      </c>
      <c r="J39" s="29">
        <v>1276</v>
      </c>
      <c r="K39" s="30">
        <f t="shared" si="0"/>
        <v>56144</v>
      </c>
      <c r="L39" s="30">
        <f>J39*$K$6/100*58</f>
        <v>32563.520000000004</v>
      </c>
      <c r="M39" s="31">
        <f t="shared" si="1"/>
        <v>35819.87200000001</v>
      </c>
    </row>
    <row r="40" spans="1:13" ht="12.75">
      <c r="A40" s="48"/>
      <c r="B40" s="49" t="s">
        <v>49</v>
      </c>
      <c r="C40" s="51" t="s">
        <v>50</v>
      </c>
      <c r="D40" s="51"/>
      <c r="E40" s="51"/>
      <c r="F40" s="46">
        <v>890</v>
      </c>
      <c r="G40" s="38">
        <v>450</v>
      </c>
      <c r="H40" s="38">
        <v>550</v>
      </c>
      <c r="I40" s="38">
        <v>45</v>
      </c>
      <c r="J40" s="29">
        <v>1065</v>
      </c>
      <c r="K40" s="30">
        <f t="shared" si="0"/>
        <v>46860</v>
      </c>
      <c r="L40" s="30">
        <f>J40*$K$6/100*58</f>
        <v>27178.800000000003</v>
      </c>
      <c r="M40" s="31">
        <f t="shared" si="1"/>
        <v>29896.680000000004</v>
      </c>
    </row>
    <row r="41" spans="1:13" ht="12.75">
      <c r="A41" s="48"/>
      <c r="B41" s="49" t="s">
        <v>51</v>
      </c>
      <c r="C41" s="51" t="s">
        <v>229</v>
      </c>
      <c r="D41" s="51"/>
      <c r="E41" s="51"/>
      <c r="F41" s="51"/>
      <c r="G41" s="51"/>
      <c r="H41" s="51"/>
      <c r="I41" s="51"/>
      <c r="J41" s="52">
        <v>57</v>
      </c>
      <c r="K41" s="30">
        <f t="shared" si="0"/>
        <v>2508</v>
      </c>
      <c r="L41" s="30">
        <f>J41*$K$6/100*58</f>
        <v>1454.6399999999999</v>
      </c>
      <c r="M41" s="31">
        <f t="shared" si="1"/>
        <v>1600.104</v>
      </c>
    </row>
    <row r="42" spans="1:13" ht="45.75" customHeight="1">
      <c r="A42" s="53"/>
      <c r="B42" s="175" t="s">
        <v>236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6"/>
    </row>
    <row r="43" spans="1:13" ht="12.75">
      <c r="A43" s="54"/>
      <c r="B43" s="49" t="s">
        <v>52</v>
      </c>
      <c r="C43" s="38" t="s">
        <v>53</v>
      </c>
      <c r="D43" s="38">
        <v>140</v>
      </c>
      <c r="E43" s="50">
        <v>14</v>
      </c>
      <c r="F43" s="46">
        <v>950</v>
      </c>
      <c r="G43" s="38">
        <v>600</v>
      </c>
      <c r="H43" s="38">
        <v>466</v>
      </c>
      <c r="I43" s="38">
        <v>60</v>
      </c>
      <c r="J43" s="29">
        <v>1747</v>
      </c>
      <c r="K43" s="30">
        <f t="shared" si="0"/>
        <v>76868</v>
      </c>
      <c r="L43" s="30">
        <f>J43*$K$6/100*58</f>
        <v>44583.439999999995</v>
      </c>
      <c r="M43" s="31">
        <f t="shared" si="1"/>
        <v>49041.784</v>
      </c>
    </row>
    <row r="44" spans="1:13" ht="12.75">
      <c r="A44" s="54"/>
      <c r="B44" s="55" t="s">
        <v>54</v>
      </c>
      <c r="C44" s="38" t="s">
        <v>31</v>
      </c>
      <c r="D44" s="38">
        <v>140</v>
      </c>
      <c r="E44" s="50">
        <v>16.1</v>
      </c>
      <c r="F44" s="46">
        <v>950</v>
      </c>
      <c r="G44" s="38">
        <v>600</v>
      </c>
      <c r="H44" s="38">
        <v>466</v>
      </c>
      <c r="I44" s="38">
        <v>60</v>
      </c>
      <c r="J44" s="29">
        <v>1836</v>
      </c>
      <c r="K44" s="30">
        <f t="shared" si="0"/>
        <v>80784</v>
      </c>
      <c r="L44" s="30">
        <f>J44*$K$6/100*58</f>
        <v>46854.72</v>
      </c>
      <c r="M44" s="31">
        <f t="shared" si="1"/>
        <v>51540.192</v>
      </c>
    </row>
    <row r="45" spans="1:13" ht="12.75">
      <c r="A45" s="54"/>
      <c r="B45" s="49" t="s">
        <v>55</v>
      </c>
      <c r="C45" s="38" t="s">
        <v>53</v>
      </c>
      <c r="D45" s="38" t="s">
        <v>17</v>
      </c>
      <c r="E45" s="50">
        <v>14</v>
      </c>
      <c r="F45" s="46">
        <v>950</v>
      </c>
      <c r="G45" s="38">
        <v>600</v>
      </c>
      <c r="H45" s="38">
        <v>466</v>
      </c>
      <c r="I45" s="38">
        <v>70</v>
      </c>
      <c r="J45" s="29">
        <v>1908</v>
      </c>
      <c r="K45" s="30">
        <f t="shared" si="0"/>
        <v>83952</v>
      </c>
      <c r="L45" s="30">
        <f>J45*$K$6/100*58</f>
        <v>48692.159999999996</v>
      </c>
      <c r="M45" s="31">
        <f t="shared" si="1"/>
        <v>53561.376</v>
      </c>
    </row>
    <row r="46" spans="1:13" ht="12.75">
      <c r="A46" s="54"/>
      <c r="B46" s="49" t="s">
        <v>56</v>
      </c>
      <c r="C46" s="38" t="s">
        <v>31</v>
      </c>
      <c r="D46" s="38" t="s">
        <v>17</v>
      </c>
      <c r="E46" s="50">
        <v>16.1</v>
      </c>
      <c r="F46" s="46">
        <v>950</v>
      </c>
      <c r="G46" s="38">
        <v>600</v>
      </c>
      <c r="H46" s="38">
        <v>466</v>
      </c>
      <c r="I46" s="38">
        <v>70</v>
      </c>
      <c r="J46" s="29">
        <v>2045</v>
      </c>
      <c r="K46" s="30">
        <f t="shared" si="0"/>
        <v>89980</v>
      </c>
      <c r="L46" s="30">
        <f>J46*$K$6/100*58</f>
        <v>52188.399999999994</v>
      </c>
      <c r="M46" s="31">
        <f t="shared" si="1"/>
        <v>57407.24</v>
      </c>
    </row>
    <row r="47" spans="1:13" ht="13.5">
      <c r="A47" s="56"/>
      <c r="B47" s="49" t="s">
        <v>57</v>
      </c>
      <c r="C47" s="38" t="s">
        <v>58</v>
      </c>
      <c r="D47" s="38" t="s">
        <v>17</v>
      </c>
      <c r="E47" s="50">
        <v>22</v>
      </c>
      <c r="F47" s="46">
        <v>950</v>
      </c>
      <c r="G47" s="38">
        <v>600</v>
      </c>
      <c r="H47" s="38">
        <v>466</v>
      </c>
      <c r="I47" s="38">
        <v>70</v>
      </c>
      <c r="J47" s="29">
        <v>2159</v>
      </c>
      <c r="K47" s="30">
        <f t="shared" si="0"/>
        <v>94996</v>
      </c>
      <c r="L47" s="30">
        <f>J47*$K$6/100*58</f>
        <v>55097.68</v>
      </c>
      <c r="M47" s="31">
        <f t="shared" si="1"/>
        <v>60607.448000000004</v>
      </c>
    </row>
    <row r="48" spans="1:13" s="7" customFormat="1" ht="43.5" customHeight="1">
      <c r="A48" s="57"/>
      <c r="B48" s="174" t="s">
        <v>268</v>
      </c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6"/>
    </row>
    <row r="49" spans="1:13" s="7" customFormat="1" ht="13.5">
      <c r="A49" s="58"/>
      <c r="B49" s="51" t="s">
        <v>269</v>
      </c>
      <c r="C49" s="38" t="s">
        <v>53</v>
      </c>
      <c r="D49" s="38">
        <v>140</v>
      </c>
      <c r="E49" s="50">
        <v>13.7</v>
      </c>
      <c r="F49" s="46">
        <v>950</v>
      </c>
      <c r="G49" s="38">
        <v>600</v>
      </c>
      <c r="H49" s="38">
        <v>466</v>
      </c>
      <c r="I49" s="38">
        <v>60</v>
      </c>
      <c r="J49" s="29">
        <v>1576</v>
      </c>
      <c r="K49" s="30">
        <f t="shared" si="0"/>
        <v>69344</v>
      </c>
      <c r="L49" s="30">
        <f>J49*$K$6/100*58</f>
        <v>40219.520000000004</v>
      </c>
      <c r="M49" s="31">
        <f t="shared" si="1"/>
        <v>44241.47200000001</v>
      </c>
    </row>
    <row r="50" spans="1:13" s="7" customFormat="1" ht="13.5">
      <c r="A50" s="58"/>
      <c r="B50" s="51" t="s">
        <v>270</v>
      </c>
      <c r="C50" s="38" t="s">
        <v>273</v>
      </c>
      <c r="D50" s="38">
        <v>140</v>
      </c>
      <c r="E50" s="50">
        <v>16.1</v>
      </c>
      <c r="F50" s="46">
        <v>950</v>
      </c>
      <c r="G50" s="38">
        <v>600</v>
      </c>
      <c r="H50" s="38">
        <v>466</v>
      </c>
      <c r="I50" s="38">
        <v>60</v>
      </c>
      <c r="J50" s="29">
        <v>1653</v>
      </c>
      <c r="K50" s="30">
        <f t="shared" si="0"/>
        <v>72732</v>
      </c>
      <c r="L50" s="30">
        <f>J50*$K$6/100*58</f>
        <v>42184.560000000005</v>
      </c>
      <c r="M50" s="31">
        <f t="shared" si="1"/>
        <v>46403.01600000001</v>
      </c>
    </row>
    <row r="51" spans="1:13" s="7" customFormat="1" ht="13.5">
      <c r="A51" s="58"/>
      <c r="B51" s="51" t="s">
        <v>271</v>
      </c>
      <c r="C51" s="38" t="s">
        <v>53</v>
      </c>
      <c r="D51" s="38" t="s">
        <v>17</v>
      </c>
      <c r="E51" s="50">
        <v>14</v>
      </c>
      <c r="F51" s="46">
        <v>950</v>
      </c>
      <c r="G51" s="38">
        <v>600</v>
      </c>
      <c r="H51" s="38">
        <v>466</v>
      </c>
      <c r="I51" s="38">
        <v>70</v>
      </c>
      <c r="J51" s="29">
        <v>1718</v>
      </c>
      <c r="K51" s="30">
        <f t="shared" si="0"/>
        <v>75592</v>
      </c>
      <c r="L51" s="30">
        <f>J51*$K$6/100*58</f>
        <v>43843.36</v>
      </c>
      <c r="M51" s="31">
        <f t="shared" si="1"/>
        <v>48227.696</v>
      </c>
    </row>
    <row r="52" spans="1:13" s="7" customFormat="1" ht="13.5">
      <c r="A52" s="58"/>
      <c r="B52" s="51" t="s">
        <v>272</v>
      </c>
      <c r="C52" s="38" t="s">
        <v>273</v>
      </c>
      <c r="D52" s="38" t="s">
        <v>17</v>
      </c>
      <c r="E52" s="50">
        <v>16.1</v>
      </c>
      <c r="F52" s="46">
        <v>950</v>
      </c>
      <c r="G52" s="38">
        <v>600</v>
      </c>
      <c r="H52" s="38">
        <v>466</v>
      </c>
      <c r="I52" s="38">
        <v>70</v>
      </c>
      <c r="J52" s="29">
        <v>1844</v>
      </c>
      <c r="K52" s="30">
        <f t="shared" si="0"/>
        <v>81136</v>
      </c>
      <c r="L52" s="30">
        <f>J52*$K$6/100*58</f>
        <v>47058.88</v>
      </c>
      <c r="M52" s="31">
        <f t="shared" si="1"/>
        <v>51764.768000000004</v>
      </c>
    </row>
    <row r="53" spans="1:13" ht="57.75" customHeight="1">
      <c r="A53" s="59"/>
      <c r="B53" s="196" t="s">
        <v>237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6"/>
    </row>
    <row r="54" spans="1:13" ht="13.5">
      <c r="A54" s="59"/>
      <c r="B54" s="60" t="s">
        <v>59</v>
      </c>
      <c r="C54" s="61" t="s">
        <v>60</v>
      </c>
      <c r="D54" s="38" t="s">
        <v>17</v>
      </c>
      <c r="E54" s="61">
        <v>13.8</v>
      </c>
      <c r="F54" s="61">
        <v>763</v>
      </c>
      <c r="G54" s="61">
        <v>450</v>
      </c>
      <c r="H54" s="61">
        <v>345</v>
      </c>
      <c r="I54" s="61">
        <v>47.5</v>
      </c>
      <c r="J54" s="29">
        <v>1973</v>
      </c>
      <c r="K54" s="30">
        <f t="shared" si="0"/>
        <v>86812</v>
      </c>
      <c r="L54" s="30">
        <f aca="true" t="shared" si="4" ref="L54:L59">J54*$K$6/100*58</f>
        <v>50350.96</v>
      </c>
      <c r="M54" s="31">
        <f t="shared" si="1"/>
        <v>55386.056000000004</v>
      </c>
    </row>
    <row r="55" spans="1:13" ht="13.5">
      <c r="A55" s="59"/>
      <c r="B55" s="62" t="s">
        <v>61</v>
      </c>
      <c r="C55" s="38" t="s">
        <v>62</v>
      </c>
      <c r="D55" s="38" t="s">
        <v>17</v>
      </c>
      <c r="E55" s="50">
        <v>16.1</v>
      </c>
      <c r="F55" s="46">
        <v>763</v>
      </c>
      <c r="G55" s="38">
        <v>450</v>
      </c>
      <c r="H55" s="38">
        <v>345</v>
      </c>
      <c r="I55" s="38">
        <v>45</v>
      </c>
      <c r="J55" s="29">
        <v>2143</v>
      </c>
      <c r="K55" s="30">
        <f t="shared" si="0"/>
        <v>94292</v>
      </c>
      <c r="L55" s="30">
        <f t="shared" si="4"/>
        <v>54689.36</v>
      </c>
      <c r="M55" s="31">
        <f t="shared" si="1"/>
        <v>60158.296</v>
      </c>
    </row>
    <row r="56" spans="1:13" ht="13.5">
      <c r="A56" s="59"/>
      <c r="B56" s="62" t="s">
        <v>63</v>
      </c>
      <c r="C56" s="38" t="s">
        <v>64</v>
      </c>
      <c r="D56" s="38" t="s">
        <v>17</v>
      </c>
      <c r="E56" s="50">
        <v>18.9</v>
      </c>
      <c r="F56" s="46">
        <v>763</v>
      </c>
      <c r="G56" s="38">
        <v>450</v>
      </c>
      <c r="H56" s="38">
        <v>345</v>
      </c>
      <c r="I56" s="38">
        <v>46</v>
      </c>
      <c r="J56" s="29">
        <v>2348</v>
      </c>
      <c r="K56" s="30">
        <f t="shared" si="0"/>
        <v>103312</v>
      </c>
      <c r="L56" s="30">
        <f t="shared" si="4"/>
        <v>59920.95999999999</v>
      </c>
      <c r="M56" s="31">
        <f t="shared" si="1"/>
        <v>65913.056</v>
      </c>
    </row>
    <row r="57" spans="1:13" ht="13.5">
      <c r="A57" s="59"/>
      <c r="B57" s="62" t="s">
        <v>65</v>
      </c>
      <c r="C57" s="38" t="s">
        <v>66</v>
      </c>
      <c r="D57" s="38" t="s">
        <v>17</v>
      </c>
      <c r="E57" s="43" t="s">
        <v>5</v>
      </c>
      <c r="F57" s="46">
        <v>763</v>
      </c>
      <c r="G57" s="38">
        <v>450</v>
      </c>
      <c r="H57" s="38">
        <v>345</v>
      </c>
      <c r="I57" s="38">
        <v>44</v>
      </c>
      <c r="J57" s="29">
        <v>1763</v>
      </c>
      <c r="K57" s="30">
        <f t="shared" si="0"/>
        <v>77572</v>
      </c>
      <c r="L57" s="30">
        <f t="shared" si="4"/>
        <v>44991.76</v>
      </c>
      <c r="M57" s="31">
        <f t="shared" si="1"/>
        <v>49490.93600000001</v>
      </c>
    </row>
    <row r="58" spans="1:13" ht="13.5">
      <c r="A58" s="63"/>
      <c r="B58" s="62" t="s">
        <v>67</v>
      </c>
      <c r="C58" s="38" t="s">
        <v>68</v>
      </c>
      <c r="D58" s="38" t="s">
        <v>17</v>
      </c>
      <c r="E58" s="43" t="s">
        <v>5</v>
      </c>
      <c r="F58" s="46">
        <v>763</v>
      </c>
      <c r="G58" s="38">
        <v>450</v>
      </c>
      <c r="H58" s="38">
        <v>345</v>
      </c>
      <c r="I58" s="38">
        <v>45</v>
      </c>
      <c r="J58" s="29">
        <v>1835</v>
      </c>
      <c r="K58" s="30">
        <f t="shared" si="0"/>
        <v>80740</v>
      </c>
      <c r="L58" s="30">
        <f t="shared" si="4"/>
        <v>46829.2</v>
      </c>
      <c r="M58" s="31">
        <f t="shared" si="1"/>
        <v>51512.12</v>
      </c>
    </row>
    <row r="59" spans="1:13" ht="13.5">
      <c r="A59" s="63"/>
      <c r="B59" s="51" t="s">
        <v>69</v>
      </c>
      <c r="C59" s="38" t="s">
        <v>64</v>
      </c>
      <c r="D59" s="38" t="s">
        <v>17</v>
      </c>
      <c r="E59" s="43" t="s">
        <v>5</v>
      </c>
      <c r="F59" s="46">
        <v>763</v>
      </c>
      <c r="G59" s="38">
        <v>450</v>
      </c>
      <c r="H59" s="38">
        <v>345</v>
      </c>
      <c r="I59" s="38">
        <v>46</v>
      </c>
      <c r="J59" s="29">
        <v>2005</v>
      </c>
      <c r="K59" s="30">
        <f t="shared" si="0"/>
        <v>88220</v>
      </c>
      <c r="L59" s="30">
        <f t="shared" si="4"/>
        <v>51167.600000000006</v>
      </c>
      <c r="M59" s="31">
        <f t="shared" si="1"/>
        <v>56284.36000000001</v>
      </c>
    </row>
    <row r="60" spans="1:13" ht="36" customHeight="1">
      <c r="A60" s="63"/>
      <c r="B60" s="174" t="s">
        <v>238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6"/>
    </row>
    <row r="61" spans="1:13" ht="13.5">
      <c r="A61" s="63"/>
      <c r="B61" s="51" t="s">
        <v>70</v>
      </c>
      <c r="C61" s="38">
        <v>24</v>
      </c>
      <c r="D61" s="38" t="s">
        <v>17</v>
      </c>
      <c r="E61" s="50">
        <v>13.8</v>
      </c>
      <c r="F61" s="46">
        <v>950</v>
      </c>
      <c r="G61" s="38">
        <v>600</v>
      </c>
      <c r="H61" s="38">
        <v>466</v>
      </c>
      <c r="I61" s="38">
        <v>66</v>
      </c>
      <c r="J61" s="29">
        <v>2650</v>
      </c>
      <c r="K61" s="30">
        <f t="shared" si="0"/>
        <v>116600</v>
      </c>
      <c r="L61" s="30">
        <f>J61*$K$6/100*58</f>
        <v>67628</v>
      </c>
      <c r="M61" s="31">
        <f t="shared" si="1"/>
        <v>74390.8</v>
      </c>
    </row>
    <row r="62" spans="1:13" ht="13.5">
      <c r="A62" s="64"/>
      <c r="B62" s="65" t="s">
        <v>71</v>
      </c>
      <c r="C62" s="36">
        <v>33</v>
      </c>
      <c r="D62" s="36" t="s">
        <v>17</v>
      </c>
      <c r="E62" s="66">
        <v>18.9</v>
      </c>
      <c r="F62" s="67">
        <v>950</v>
      </c>
      <c r="G62" s="36">
        <v>600</v>
      </c>
      <c r="H62" s="36">
        <v>466</v>
      </c>
      <c r="I62" s="36">
        <v>66.5</v>
      </c>
      <c r="J62" s="68">
        <v>2709</v>
      </c>
      <c r="K62" s="30">
        <f t="shared" si="0"/>
        <v>119196</v>
      </c>
      <c r="L62" s="30">
        <f>J62*$K$6/100*58</f>
        <v>69133.68000000001</v>
      </c>
      <c r="M62" s="31">
        <f t="shared" si="1"/>
        <v>76047.04800000001</v>
      </c>
    </row>
    <row r="63" spans="1:13" ht="45" customHeight="1">
      <c r="A63" s="69"/>
      <c r="B63" s="166" t="s">
        <v>322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8"/>
    </row>
    <row r="64" spans="1:13" ht="14.25">
      <c r="A64" s="69"/>
      <c r="B64" s="70" t="s">
        <v>285</v>
      </c>
      <c r="C64" s="71" t="s">
        <v>287</v>
      </c>
      <c r="D64" s="71" t="s">
        <v>17</v>
      </c>
      <c r="E64" s="66">
        <v>9.2</v>
      </c>
      <c r="F64" s="67">
        <v>950</v>
      </c>
      <c r="G64" s="36">
        <v>600</v>
      </c>
      <c r="H64" s="36">
        <v>466</v>
      </c>
      <c r="I64" s="36">
        <v>65</v>
      </c>
      <c r="J64" s="68">
        <v>2314</v>
      </c>
      <c r="K64" s="30">
        <f t="shared" si="0"/>
        <v>101816</v>
      </c>
      <c r="L64" s="30">
        <f>J64*$K$6/100*58</f>
        <v>59053.28</v>
      </c>
      <c r="M64" s="31">
        <f t="shared" si="1"/>
        <v>64958.60800000001</v>
      </c>
    </row>
    <row r="65" spans="1:13" ht="14.25">
      <c r="A65" s="69"/>
      <c r="B65" s="72" t="s">
        <v>286</v>
      </c>
      <c r="C65" s="71" t="s">
        <v>288</v>
      </c>
      <c r="D65" s="71" t="s">
        <v>17</v>
      </c>
      <c r="E65" s="66">
        <v>13.8</v>
      </c>
      <c r="F65" s="67">
        <v>950</v>
      </c>
      <c r="G65" s="36">
        <v>600</v>
      </c>
      <c r="H65" s="36">
        <v>466</v>
      </c>
      <c r="I65" s="36">
        <v>65</v>
      </c>
      <c r="J65" s="68">
        <v>2384</v>
      </c>
      <c r="K65" s="30">
        <f t="shared" si="0"/>
        <v>104896</v>
      </c>
      <c r="L65" s="30">
        <f>J65*$K$6/100*58</f>
        <v>60839.68</v>
      </c>
      <c r="M65" s="31">
        <f t="shared" si="1"/>
        <v>66923.648</v>
      </c>
    </row>
    <row r="66" spans="1:13" ht="37.5" customHeight="1">
      <c r="A66" s="73"/>
      <c r="B66" s="197" t="s">
        <v>239</v>
      </c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</row>
    <row r="67" spans="1:13" ht="13.5">
      <c r="A67" s="59"/>
      <c r="B67" s="51" t="s">
        <v>72</v>
      </c>
      <c r="C67" s="38" t="s">
        <v>73</v>
      </c>
      <c r="D67" s="38" t="s">
        <v>74</v>
      </c>
      <c r="E67" s="50"/>
      <c r="F67" s="46">
        <v>950</v>
      </c>
      <c r="G67" s="38">
        <v>600</v>
      </c>
      <c r="H67" s="38">
        <v>466</v>
      </c>
      <c r="I67" s="38">
        <v>64</v>
      </c>
      <c r="J67" s="29">
        <v>2863</v>
      </c>
      <c r="K67" s="30">
        <f t="shared" si="0"/>
        <v>125972</v>
      </c>
      <c r="L67" s="30">
        <f aca="true" t="shared" si="5" ref="L67:L72">J67*$K$6/100*60</f>
        <v>75583.2</v>
      </c>
      <c r="M67" s="31">
        <f aca="true" t="shared" si="6" ref="M67:M72">(K67/100*60)*1.1</f>
        <v>83141.52</v>
      </c>
    </row>
    <row r="68" spans="1:13" ht="13.5">
      <c r="A68" s="59"/>
      <c r="B68" s="51" t="s">
        <v>75</v>
      </c>
      <c r="C68" s="38" t="s">
        <v>76</v>
      </c>
      <c r="D68" s="38" t="s">
        <v>74</v>
      </c>
      <c r="E68" s="50"/>
      <c r="F68" s="46">
        <v>950</v>
      </c>
      <c r="G68" s="38">
        <v>600</v>
      </c>
      <c r="H68" s="38">
        <v>466</v>
      </c>
      <c r="I68" s="38">
        <v>68</v>
      </c>
      <c r="J68" s="29">
        <v>3167</v>
      </c>
      <c r="K68" s="30">
        <f t="shared" si="0"/>
        <v>139348</v>
      </c>
      <c r="L68" s="30">
        <f t="shared" si="5"/>
        <v>83608.8</v>
      </c>
      <c r="M68" s="31">
        <f t="shared" si="6"/>
        <v>91969.68000000001</v>
      </c>
    </row>
    <row r="69" spans="1:13" ht="13.5">
      <c r="A69" s="59"/>
      <c r="B69" s="51" t="s">
        <v>77</v>
      </c>
      <c r="C69" s="38" t="s">
        <v>78</v>
      </c>
      <c r="D69" s="38" t="s">
        <v>74</v>
      </c>
      <c r="E69" s="50"/>
      <c r="F69" s="46">
        <v>950</v>
      </c>
      <c r="G69" s="38">
        <v>600</v>
      </c>
      <c r="H69" s="38">
        <v>466</v>
      </c>
      <c r="I69" s="38">
        <v>72</v>
      </c>
      <c r="J69" s="29">
        <v>3468</v>
      </c>
      <c r="K69" s="30">
        <f t="shared" si="0"/>
        <v>152592</v>
      </c>
      <c r="L69" s="30">
        <f t="shared" si="5"/>
        <v>91555.20000000001</v>
      </c>
      <c r="M69" s="31">
        <f t="shared" si="6"/>
        <v>100710.72000000002</v>
      </c>
    </row>
    <row r="70" spans="1:13" ht="13.5">
      <c r="A70" s="59"/>
      <c r="B70" s="51" t="s">
        <v>79</v>
      </c>
      <c r="C70" s="38" t="s">
        <v>80</v>
      </c>
      <c r="D70" s="38" t="s">
        <v>81</v>
      </c>
      <c r="E70" s="50"/>
      <c r="F70" s="46">
        <v>950</v>
      </c>
      <c r="G70" s="38">
        <v>600</v>
      </c>
      <c r="H70" s="38">
        <v>466</v>
      </c>
      <c r="I70" s="38">
        <v>94</v>
      </c>
      <c r="J70" s="29">
        <v>4563</v>
      </c>
      <c r="K70" s="30">
        <f t="shared" si="0"/>
        <v>200772</v>
      </c>
      <c r="L70" s="30">
        <f t="shared" si="5"/>
        <v>120463.2</v>
      </c>
      <c r="M70" s="31">
        <f t="shared" si="6"/>
        <v>132509.52000000002</v>
      </c>
    </row>
    <row r="71" spans="1:13" ht="13.5">
      <c r="A71" s="59"/>
      <c r="B71" s="51" t="s">
        <v>82</v>
      </c>
      <c r="C71" s="38" t="s">
        <v>83</v>
      </c>
      <c r="D71" s="38" t="s">
        <v>81</v>
      </c>
      <c r="E71" s="50"/>
      <c r="F71" s="46">
        <v>950</v>
      </c>
      <c r="G71" s="38">
        <v>600</v>
      </c>
      <c r="H71" s="38">
        <v>466</v>
      </c>
      <c r="I71" s="38">
        <v>103</v>
      </c>
      <c r="J71" s="29">
        <v>5034</v>
      </c>
      <c r="K71" s="30">
        <f t="shared" si="0"/>
        <v>221496</v>
      </c>
      <c r="L71" s="30">
        <f t="shared" si="5"/>
        <v>132897.6</v>
      </c>
      <c r="M71" s="31">
        <f t="shared" si="6"/>
        <v>146187.36000000002</v>
      </c>
    </row>
    <row r="72" spans="1:13" ht="13.5">
      <c r="A72" s="59"/>
      <c r="B72" s="51" t="s">
        <v>84</v>
      </c>
      <c r="C72" s="38" t="s">
        <v>85</v>
      </c>
      <c r="D72" s="38" t="s">
        <v>81</v>
      </c>
      <c r="E72" s="50"/>
      <c r="F72" s="46">
        <v>950</v>
      </c>
      <c r="G72" s="38">
        <v>600</v>
      </c>
      <c r="H72" s="38">
        <v>466</v>
      </c>
      <c r="I72" s="38">
        <v>98</v>
      </c>
      <c r="J72" s="29">
        <v>5135</v>
      </c>
      <c r="K72" s="30">
        <f t="shared" si="0"/>
        <v>225940</v>
      </c>
      <c r="L72" s="30">
        <f t="shared" si="5"/>
        <v>135564</v>
      </c>
      <c r="M72" s="31">
        <f t="shared" si="6"/>
        <v>149120.40000000002</v>
      </c>
    </row>
    <row r="73" spans="1:13" ht="39" customHeight="1">
      <c r="A73" s="63"/>
      <c r="B73" s="166" t="s">
        <v>321</v>
      </c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8"/>
    </row>
    <row r="74" spans="1:13" ht="13.5">
      <c r="A74" s="63"/>
      <c r="B74" s="70" t="s">
        <v>289</v>
      </c>
      <c r="C74" s="74" t="s">
        <v>296</v>
      </c>
      <c r="D74" s="74" t="s">
        <v>17</v>
      </c>
      <c r="E74" s="75"/>
      <c r="F74" s="76">
        <v>763</v>
      </c>
      <c r="G74" s="74">
        <v>450</v>
      </c>
      <c r="H74" s="74">
        <v>345</v>
      </c>
      <c r="I74" s="74">
        <v>37.5</v>
      </c>
      <c r="J74" s="77">
        <v>1586</v>
      </c>
      <c r="K74" s="30">
        <f t="shared" si="0"/>
        <v>69784</v>
      </c>
      <c r="L74" s="30">
        <f>J74*$K$6/100*60</f>
        <v>41870.4</v>
      </c>
      <c r="M74" s="31">
        <f>(K74/100*60)*1.1</f>
        <v>46057.44</v>
      </c>
    </row>
    <row r="75" spans="1:13" ht="13.5">
      <c r="A75" s="63"/>
      <c r="B75" s="70" t="s">
        <v>290</v>
      </c>
      <c r="C75" s="74" t="s">
        <v>297</v>
      </c>
      <c r="D75" s="74" t="s">
        <v>17</v>
      </c>
      <c r="E75" s="75"/>
      <c r="F75" s="76">
        <v>763</v>
      </c>
      <c r="G75" s="74">
        <v>450</v>
      </c>
      <c r="H75" s="74">
        <v>345</v>
      </c>
      <c r="I75" s="74">
        <v>37.5</v>
      </c>
      <c r="J75" s="77">
        <v>1654</v>
      </c>
      <c r="K75" s="30">
        <f t="shared" si="0"/>
        <v>72776</v>
      </c>
      <c r="L75" s="30">
        <f aca="true" t="shared" si="7" ref="L75:L80">J75*$K$6/100*60</f>
        <v>43665.6</v>
      </c>
      <c r="M75" s="31">
        <f aca="true" t="shared" si="8" ref="M75:M80">(K75/100*60)*1.1</f>
        <v>48032.16</v>
      </c>
    </row>
    <row r="76" spans="1:13" ht="13.5">
      <c r="A76" s="63"/>
      <c r="B76" s="70" t="s">
        <v>291</v>
      </c>
      <c r="C76" s="74" t="s">
        <v>298</v>
      </c>
      <c r="D76" s="74" t="s">
        <v>17</v>
      </c>
      <c r="E76" s="75"/>
      <c r="F76" s="76">
        <v>763</v>
      </c>
      <c r="G76" s="74">
        <v>450</v>
      </c>
      <c r="H76" s="74">
        <v>345</v>
      </c>
      <c r="I76" s="74">
        <v>39</v>
      </c>
      <c r="J76" s="77">
        <v>1807</v>
      </c>
      <c r="K76" s="30">
        <f aca="true" t="shared" si="9" ref="K76:K97">J76*$K$6</f>
        <v>79508</v>
      </c>
      <c r="L76" s="30">
        <f t="shared" si="7"/>
        <v>47704.8</v>
      </c>
      <c r="M76" s="31">
        <f t="shared" si="8"/>
        <v>52475.280000000006</v>
      </c>
    </row>
    <row r="77" spans="1:13" ht="13.5">
      <c r="A77" s="63"/>
      <c r="B77" s="70" t="s">
        <v>292</v>
      </c>
      <c r="C77" s="74" t="s">
        <v>288</v>
      </c>
      <c r="D77" s="74" t="s">
        <v>17</v>
      </c>
      <c r="E77" s="75">
        <v>13.8</v>
      </c>
      <c r="F77" s="76">
        <v>763</v>
      </c>
      <c r="G77" s="74">
        <v>450</v>
      </c>
      <c r="H77" s="74">
        <v>345</v>
      </c>
      <c r="I77" s="74">
        <v>41.5</v>
      </c>
      <c r="J77" s="77">
        <v>1791</v>
      </c>
      <c r="K77" s="30">
        <f t="shared" si="9"/>
        <v>78804</v>
      </c>
      <c r="L77" s="30">
        <f t="shared" si="7"/>
        <v>47282.399999999994</v>
      </c>
      <c r="M77" s="31">
        <f t="shared" si="8"/>
        <v>52010.64</v>
      </c>
    </row>
    <row r="78" spans="1:13" ht="13.5">
      <c r="A78" s="63"/>
      <c r="B78" s="70" t="s">
        <v>293</v>
      </c>
      <c r="C78" s="74" t="s">
        <v>299</v>
      </c>
      <c r="D78" s="74" t="s">
        <v>17</v>
      </c>
      <c r="E78" s="75">
        <v>16.1</v>
      </c>
      <c r="F78" s="76">
        <v>763</v>
      </c>
      <c r="G78" s="74">
        <v>450</v>
      </c>
      <c r="H78" s="74">
        <v>345</v>
      </c>
      <c r="I78" s="74">
        <v>41.5</v>
      </c>
      <c r="J78" s="77">
        <v>1929</v>
      </c>
      <c r="K78" s="30">
        <f t="shared" si="9"/>
        <v>84876</v>
      </c>
      <c r="L78" s="30">
        <f t="shared" si="7"/>
        <v>50925.6</v>
      </c>
      <c r="M78" s="31">
        <f t="shared" si="8"/>
        <v>56018.16</v>
      </c>
    </row>
    <row r="79" spans="1:13" ht="13.5">
      <c r="A79" s="63"/>
      <c r="B79" s="70" t="s">
        <v>294</v>
      </c>
      <c r="C79" s="74" t="s">
        <v>300</v>
      </c>
      <c r="D79" s="74" t="s">
        <v>17</v>
      </c>
      <c r="E79" s="75">
        <v>18.9</v>
      </c>
      <c r="F79" s="76">
        <v>763</v>
      </c>
      <c r="G79" s="74">
        <v>450</v>
      </c>
      <c r="H79" s="74">
        <v>345</v>
      </c>
      <c r="I79" s="74">
        <v>42.5</v>
      </c>
      <c r="J79" s="77">
        <v>2111</v>
      </c>
      <c r="K79" s="30">
        <f t="shared" si="9"/>
        <v>92884</v>
      </c>
      <c r="L79" s="30">
        <f t="shared" si="7"/>
        <v>55730.4</v>
      </c>
      <c r="M79" s="31">
        <f t="shared" si="8"/>
        <v>61303.44000000001</v>
      </c>
    </row>
    <row r="80" spans="1:13" ht="13.5">
      <c r="A80" s="63"/>
      <c r="B80" s="70" t="s">
        <v>295</v>
      </c>
      <c r="C80" s="74" t="s">
        <v>301</v>
      </c>
      <c r="D80" s="74" t="s">
        <v>17</v>
      </c>
      <c r="E80" s="75">
        <v>22.9</v>
      </c>
      <c r="F80" s="76">
        <v>763</v>
      </c>
      <c r="G80" s="74">
        <v>450</v>
      </c>
      <c r="H80" s="74">
        <v>345</v>
      </c>
      <c r="I80" s="74">
        <v>44</v>
      </c>
      <c r="J80" s="77">
        <v>2280</v>
      </c>
      <c r="K80" s="30">
        <f t="shared" si="9"/>
        <v>100320</v>
      </c>
      <c r="L80" s="30">
        <f t="shared" si="7"/>
        <v>60192</v>
      </c>
      <c r="M80" s="31">
        <f t="shared" si="8"/>
        <v>66211.20000000001</v>
      </c>
    </row>
    <row r="81" spans="1:13" ht="67.5" customHeight="1">
      <c r="A81" s="63"/>
      <c r="B81" s="166" t="s">
        <v>323</v>
      </c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8"/>
    </row>
    <row r="82" spans="1:13" ht="13.5">
      <c r="A82" s="63"/>
      <c r="B82" s="70" t="s">
        <v>302</v>
      </c>
      <c r="C82" s="74" t="s">
        <v>303</v>
      </c>
      <c r="D82" s="74" t="s">
        <v>310</v>
      </c>
      <c r="E82" s="75"/>
      <c r="F82" s="76">
        <v>766</v>
      </c>
      <c r="G82" s="74">
        <v>450</v>
      </c>
      <c r="H82" s="74">
        <v>377</v>
      </c>
      <c r="I82" s="74">
        <v>44</v>
      </c>
      <c r="J82" s="77">
        <v>2704</v>
      </c>
      <c r="K82" s="30">
        <f t="shared" si="9"/>
        <v>118976</v>
      </c>
      <c r="L82" s="30">
        <f>J82*$K$6/100*60</f>
        <v>71385.6</v>
      </c>
      <c r="M82" s="31">
        <f>(K82/100*60)*1.1</f>
        <v>78524.16000000002</v>
      </c>
    </row>
    <row r="83" spans="1:13" ht="13.5">
      <c r="A83" s="63"/>
      <c r="B83" s="70" t="s">
        <v>315</v>
      </c>
      <c r="C83" s="74" t="s">
        <v>304</v>
      </c>
      <c r="D83" s="74" t="s">
        <v>310</v>
      </c>
      <c r="E83" s="75"/>
      <c r="F83" s="76">
        <v>766</v>
      </c>
      <c r="G83" s="74">
        <v>450</v>
      </c>
      <c r="H83" s="74">
        <v>377</v>
      </c>
      <c r="I83" s="74">
        <v>44</v>
      </c>
      <c r="J83" s="77">
        <v>3045</v>
      </c>
      <c r="K83" s="30">
        <f t="shared" si="9"/>
        <v>133980</v>
      </c>
      <c r="L83" s="30">
        <f aca="true" t="shared" si="10" ref="L83:L88">J83*$K$6/100*60</f>
        <v>80388</v>
      </c>
      <c r="M83" s="31">
        <f aca="true" t="shared" si="11" ref="M83:M88">(K83/100*60)*1.1</f>
        <v>88426.8</v>
      </c>
    </row>
    <row r="84" spans="1:13" ht="13.5">
      <c r="A84" s="63"/>
      <c r="B84" s="70" t="s">
        <v>316</v>
      </c>
      <c r="C84" s="74" t="s">
        <v>305</v>
      </c>
      <c r="D84" s="74" t="s">
        <v>310</v>
      </c>
      <c r="E84" s="75"/>
      <c r="F84" s="76">
        <v>766</v>
      </c>
      <c r="G84" s="74">
        <v>450</v>
      </c>
      <c r="H84" s="74">
        <v>377</v>
      </c>
      <c r="I84" s="74">
        <v>44</v>
      </c>
      <c r="J84" s="77">
        <v>3367</v>
      </c>
      <c r="K84" s="30">
        <f t="shared" si="9"/>
        <v>148148</v>
      </c>
      <c r="L84" s="30">
        <f t="shared" si="10"/>
        <v>88888.8</v>
      </c>
      <c r="M84" s="31">
        <f t="shared" si="11"/>
        <v>97777.68000000001</v>
      </c>
    </row>
    <row r="85" spans="1:13" ht="13.5">
      <c r="A85" s="63"/>
      <c r="B85" s="70" t="s">
        <v>317</v>
      </c>
      <c r="C85" s="74" t="s">
        <v>306</v>
      </c>
      <c r="D85" s="74" t="s">
        <v>310</v>
      </c>
      <c r="E85" s="75"/>
      <c r="F85" s="76">
        <v>766</v>
      </c>
      <c r="G85" s="74">
        <v>450</v>
      </c>
      <c r="H85" s="74">
        <v>505</v>
      </c>
      <c r="I85" s="74">
        <v>54</v>
      </c>
      <c r="J85" s="77">
        <v>3689</v>
      </c>
      <c r="K85" s="30">
        <f t="shared" si="9"/>
        <v>162316</v>
      </c>
      <c r="L85" s="30">
        <f t="shared" si="10"/>
        <v>97389.6</v>
      </c>
      <c r="M85" s="31">
        <f t="shared" si="11"/>
        <v>107128.56000000001</v>
      </c>
    </row>
    <row r="86" spans="1:13" ht="13.5">
      <c r="A86" s="63"/>
      <c r="B86" s="70" t="s">
        <v>318</v>
      </c>
      <c r="C86" s="74" t="s">
        <v>307</v>
      </c>
      <c r="D86" s="74" t="s">
        <v>311</v>
      </c>
      <c r="E86" s="75"/>
      <c r="F86" s="76">
        <v>952</v>
      </c>
      <c r="G86" s="74">
        <v>600</v>
      </c>
      <c r="H86" s="74">
        <v>584</v>
      </c>
      <c r="I86" s="74">
        <v>87</v>
      </c>
      <c r="J86" s="77">
        <v>4857</v>
      </c>
      <c r="K86" s="30">
        <f t="shared" si="9"/>
        <v>213708</v>
      </c>
      <c r="L86" s="30">
        <f t="shared" si="10"/>
        <v>128224.79999999999</v>
      </c>
      <c r="M86" s="31">
        <f t="shared" si="11"/>
        <v>141047.28</v>
      </c>
    </row>
    <row r="87" spans="1:13" ht="13.5">
      <c r="A87" s="63"/>
      <c r="B87" s="70" t="s">
        <v>319</v>
      </c>
      <c r="C87" s="74" t="s">
        <v>308</v>
      </c>
      <c r="D87" s="74" t="s">
        <v>311</v>
      </c>
      <c r="E87" s="75"/>
      <c r="F87" s="76">
        <v>952</v>
      </c>
      <c r="G87" s="74">
        <v>600</v>
      </c>
      <c r="H87" s="74">
        <v>584</v>
      </c>
      <c r="I87" s="74">
        <v>87</v>
      </c>
      <c r="J87" s="77">
        <v>5187</v>
      </c>
      <c r="K87" s="30">
        <f t="shared" si="9"/>
        <v>228228</v>
      </c>
      <c r="L87" s="30">
        <f t="shared" si="10"/>
        <v>136936.80000000002</v>
      </c>
      <c r="M87" s="31">
        <f t="shared" si="11"/>
        <v>150630.48000000004</v>
      </c>
    </row>
    <row r="88" spans="1:13" ht="13.5">
      <c r="A88" s="63"/>
      <c r="B88" s="70" t="s">
        <v>320</v>
      </c>
      <c r="C88" s="74" t="s">
        <v>309</v>
      </c>
      <c r="D88" s="74" t="s">
        <v>312</v>
      </c>
      <c r="E88" s="75"/>
      <c r="F88" s="76">
        <v>952</v>
      </c>
      <c r="G88" s="74">
        <v>600</v>
      </c>
      <c r="H88" s="74">
        <v>584</v>
      </c>
      <c r="I88" s="74">
        <v>97</v>
      </c>
      <c r="J88" s="77">
        <v>5463</v>
      </c>
      <c r="K88" s="30">
        <f t="shared" si="9"/>
        <v>240372</v>
      </c>
      <c r="L88" s="30">
        <f t="shared" si="10"/>
        <v>144223.19999999998</v>
      </c>
      <c r="M88" s="31">
        <f t="shared" si="11"/>
        <v>158645.52</v>
      </c>
    </row>
    <row r="89" spans="1:13" s="7" customFormat="1" ht="42" customHeight="1">
      <c r="A89" s="63"/>
      <c r="B89" s="197" t="s">
        <v>274</v>
      </c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</row>
    <row r="90" spans="1:13" s="7" customFormat="1" ht="13.5">
      <c r="A90" s="63"/>
      <c r="B90" s="51" t="s">
        <v>275</v>
      </c>
      <c r="C90" s="38" t="s">
        <v>279</v>
      </c>
      <c r="D90" s="38" t="s">
        <v>17</v>
      </c>
      <c r="E90" s="50" t="s">
        <v>5</v>
      </c>
      <c r="F90" s="46">
        <v>763</v>
      </c>
      <c r="G90" s="38">
        <v>450</v>
      </c>
      <c r="H90" s="38">
        <v>345</v>
      </c>
      <c r="I90" s="38">
        <v>44</v>
      </c>
      <c r="J90" s="29">
        <v>1620</v>
      </c>
      <c r="K90" s="30">
        <f t="shared" si="9"/>
        <v>71280</v>
      </c>
      <c r="L90" s="30">
        <f>J90*$K$6/100*60</f>
        <v>42768</v>
      </c>
      <c r="M90" s="31">
        <f>(K90/100*60)*1.1</f>
        <v>47044.8</v>
      </c>
    </row>
    <row r="91" spans="1:13" s="7" customFormat="1" ht="13.5">
      <c r="A91" s="63"/>
      <c r="B91" s="51" t="s">
        <v>276</v>
      </c>
      <c r="C91" s="38" t="s">
        <v>280</v>
      </c>
      <c r="D91" s="38" t="s">
        <v>17</v>
      </c>
      <c r="E91" s="50" t="s">
        <v>5</v>
      </c>
      <c r="F91" s="46">
        <v>763</v>
      </c>
      <c r="G91" s="38">
        <v>450</v>
      </c>
      <c r="H91" s="38">
        <v>345</v>
      </c>
      <c r="I91" s="38">
        <v>45</v>
      </c>
      <c r="J91" s="29">
        <v>1666</v>
      </c>
      <c r="K91" s="30">
        <f t="shared" si="9"/>
        <v>73304</v>
      </c>
      <c r="L91" s="30">
        <f>J91*$K$6/100*60</f>
        <v>43982.399999999994</v>
      </c>
      <c r="M91" s="31">
        <f>(K91/100*60)*1.1</f>
        <v>48380.64</v>
      </c>
    </row>
    <row r="92" spans="1:13" s="7" customFormat="1" ht="13.5">
      <c r="A92" s="63"/>
      <c r="B92" s="51" t="s">
        <v>283</v>
      </c>
      <c r="C92" s="38" t="s">
        <v>284</v>
      </c>
      <c r="D92" s="38" t="s">
        <v>17</v>
      </c>
      <c r="E92" s="50">
        <v>13.8</v>
      </c>
      <c r="F92" s="46">
        <v>763</v>
      </c>
      <c r="G92" s="38">
        <v>450</v>
      </c>
      <c r="H92" s="38">
        <v>345</v>
      </c>
      <c r="I92" s="38">
        <v>41</v>
      </c>
      <c r="J92" s="29">
        <v>1721</v>
      </c>
      <c r="K92" s="30">
        <f t="shared" si="9"/>
        <v>75724</v>
      </c>
      <c r="L92" s="30">
        <f>J92*$K$6/100*60</f>
        <v>45434.4</v>
      </c>
      <c r="M92" s="31">
        <f>(K92/100*60)*1.1</f>
        <v>49977.840000000004</v>
      </c>
    </row>
    <row r="93" spans="1:13" s="7" customFormat="1" ht="13.5">
      <c r="A93" s="63"/>
      <c r="B93" s="51" t="s">
        <v>277</v>
      </c>
      <c r="C93" s="38" t="s">
        <v>281</v>
      </c>
      <c r="D93" s="38" t="s">
        <v>17</v>
      </c>
      <c r="E93" s="50">
        <v>16.1</v>
      </c>
      <c r="F93" s="46">
        <v>763</v>
      </c>
      <c r="G93" s="38">
        <v>450</v>
      </c>
      <c r="H93" s="38">
        <v>345</v>
      </c>
      <c r="I93" s="38">
        <v>45</v>
      </c>
      <c r="J93" s="29">
        <v>1851</v>
      </c>
      <c r="K93" s="30">
        <f t="shared" si="9"/>
        <v>81444</v>
      </c>
      <c r="L93" s="30">
        <f>J93*$K$6/100*60</f>
        <v>48866.4</v>
      </c>
      <c r="M93" s="31">
        <f>(K93/100*60)*1.1</f>
        <v>53753.04000000001</v>
      </c>
    </row>
    <row r="94" spans="1:13" s="7" customFormat="1" ht="13.5">
      <c r="A94" s="63"/>
      <c r="B94" s="51" t="s">
        <v>278</v>
      </c>
      <c r="C94" s="38" t="s">
        <v>282</v>
      </c>
      <c r="D94" s="38" t="s">
        <v>17</v>
      </c>
      <c r="E94" s="50">
        <v>18.9</v>
      </c>
      <c r="F94" s="46">
        <v>763</v>
      </c>
      <c r="G94" s="38">
        <v>450</v>
      </c>
      <c r="H94" s="38">
        <v>345</v>
      </c>
      <c r="I94" s="38">
        <v>46</v>
      </c>
      <c r="J94" s="29">
        <v>2055</v>
      </c>
      <c r="K94" s="30">
        <f t="shared" si="9"/>
        <v>90420</v>
      </c>
      <c r="L94" s="30">
        <f>J94*$K$6/100*60</f>
        <v>54252</v>
      </c>
      <c r="M94" s="31">
        <f>(K94/100*60)*1.1</f>
        <v>59677.200000000004</v>
      </c>
    </row>
    <row r="95" spans="1:13" s="7" customFormat="1" ht="54" customHeight="1">
      <c r="A95" s="78"/>
      <c r="B95" s="166" t="s">
        <v>324</v>
      </c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8"/>
    </row>
    <row r="96" spans="1:13" s="7" customFormat="1" ht="13.5">
      <c r="A96" s="78"/>
      <c r="B96" s="70" t="s">
        <v>313</v>
      </c>
      <c r="C96" s="74" t="s">
        <v>297</v>
      </c>
      <c r="D96" s="74" t="s">
        <v>17</v>
      </c>
      <c r="E96" s="50"/>
      <c r="F96" s="46">
        <v>700</v>
      </c>
      <c r="G96" s="38">
        <v>400</v>
      </c>
      <c r="H96" s="38">
        <v>299</v>
      </c>
      <c r="I96" s="38">
        <v>33</v>
      </c>
      <c r="J96" s="29">
        <v>1446</v>
      </c>
      <c r="K96" s="30">
        <f t="shared" si="9"/>
        <v>63624</v>
      </c>
      <c r="L96" s="30">
        <f>J96*$K$6/100*60</f>
        <v>38174.4</v>
      </c>
      <c r="M96" s="31">
        <f>(K96/100*60)*1.1</f>
        <v>41991.840000000004</v>
      </c>
    </row>
    <row r="97" spans="1:13" s="7" customFormat="1" ht="13.5">
      <c r="A97" s="78"/>
      <c r="B97" s="70" t="s">
        <v>314</v>
      </c>
      <c r="C97" s="74" t="s">
        <v>288</v>
      </c>
      <c r="D97" s="74" t="s">
        <v>17</v>
      </c>
      <c r="E97" s="50">
        <v>13.8</v>
      </c>
      <c r="F97" s="46">
        <v>700</v>
      </c>
      <c r="G97" s="38">
        <v>400</v>
      </c>
      <c r="H97" s="38">
        <v>299</v>
      </c>
      <c r="I97" s="38">
        <v>37</v>
      </c>
      <c r="J97" s="29">
        <v>1552</v>
      </c>
      <c r="K97" s="30">
        <f t="shared" si="9"/>
        <v>68288</v>
      </c>
      <c r="L97" s="30">
        <f>J97*$K$6/100*60</f>
        <v>40972.8</v>
      </c>
      <c r="M97" s="31">
        <f>(K97/100*60)*1.1</f>
        <v>45070.08000000001</v>
      </c>
    </row>
    <row r="98" spans="1:13" ht="15" customHeight="1">
      <c r="A98" s="204" t="s">
        <v>86</v>
      </c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6"/>
    </row>
    <row r="99" spans="1:13" ht="47.25" customHeight="1">
      <c r="A99" s="174" t="s">
        <v>240</v>
      </c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</row>
    <row r="100" spans="1:13" ht="18.75" customHeight="1">
      <c r="A100" s="200" t="s">
        <v>3</v>
      </c>
      <c r="B100" s="200" t="s">
        <v>2</v>
      </c>
      <c r="C100" s="200" t="s">
        <v>6</v>
      </c>
      <c r="D100" s="200" t="s">
        <v>9</v>
      </c>
      <c r="E100" s="202" t="s">
        <v>231</v>
      </c>
      <c r="F100" s="179" t="s">
        <v>10</v>
      </c>
      <c r="G100" s="180"/>
      <c r="H100" s="181"/>
      <c r="I100" s="200" t="s">
        <v>7</v>
      </c>
      <c r="J100" s="198" t="s">
        <v>11</v>
      </c>
      <c r="K100" s="169" t="s">
        <v>325</v>
      </c>
      <c r="L100" s="169" t="s">
        <v>339</v>
      </c>
      <c r="M100" s="177" t="s">
        <v>336</v>
      </c>
    </row>
    <row r="101" spans="1:13" ht="22.5" customHeight="1">
      <c r="A101" s="201"/>
      <c r="B101" s="201"/>
      <c r="C101" s="201"/>
      <c r="D101" s="201"/>
      <c r="E101" s="203"/>
      <c r="F101" s="81" t="s">
        <v>12</v>
      </c>
      <c r="G101" s="82" t="s">
        <v>13</v>
      </c>
      <c r="H101" s="82" t="s">
        <v>14</v>
      </c>
      <c r="I101" s="201"/>
      <c r="J101" s="199"/>
      <c r="K101" s="215"/>
      <c r="L101" s="170"/>
      <c r="M101" s="178"/>
    </row>
    <row r="102" spans="1:13" ht="14.25" customHeight="1">
      <c r="A102" s="51"/>
      <c r="B102" s="210" t="s">
        <v>87</v>
      </c>
      <c r="C102" s="211"/>
      <c r="D102" s="211"/>
      <c r="E102" s="211"/>
      <c r="F102" s="211"/>
      <c r="G102" s="211"/>
      <c r="H102" s="211"/>
      <c r="I102" s="211"/>
      <c r="J102" s="212"/>
      <c r="K102" s="83"/>
      <c r="L102" s="83"/>
      <c r="M102" s="83"/>
    </row>
    <row r="103" spans="1:13" ht="13.5">
      <c r="A103" s="51"/>
      <c r="B103" s="84" t="s">
        <v>88</v>
      </c>
      <c r="C103" s="85" t="s">
        <v>89</v>
      </c>
      <c r="D103" s="86">
        <v>110</v>
      </c>
      <c r="E103" s="34" t="s">
        <v>5</v>
      </c>
      <c r="F103" s="87">
        <v>850</v>
      </c>
      <c r="G103" s="87">
        <v>350</v>
      </c>
      <c r="H103" s="87">
        <v>520</v>
      </c>
      <c r="I103" s="87">
        <v>89</v>
      </c>
      <c r="J103" s="29">
        <v>1591</v>
      </c>
      <c r="K103" s="30">
        <f aca="true" t="shared" si="12" ref="K103:K125">J103*$K$6</f>
        <v>70004</v>
      </c>
      <c r="L103" s="30">
        <f>J103*$K$6/100*59</f>
        <v>41302.36</v>
      </c>
      <c r="M103" s="31">
        <f>(K103/100*59)*1.1</f>
        <v>45432.596000000005</v>
      </c>
    </row>
    <row r="104" spans="1:13" ht="13.5">
      <c r="A104" s="51"/>
      <c r="B104" s="84" t="s">
        <v>90</v>
      </c>
      <c r="C104" s="33" t="s">
        <v>91</v>
      </c>
      <c r="D104" s="33">
        <v>130</v>
      </c>
      <c r="E104" s="34" t="s">
        <v>5</v>
      </c>
      <c r="F104" s="88">
        <v>850</v>
      </c>
      <c r="G104" s="88">
        <v>350</v>
      </c>
      <c r="H104" s="88">
        <v>600</v>
      </c>
      <c r="I104" s="88">
        <v>113</v>
      </c>
      <c r="J104" s="29">
        <v>1709</v>
      </c>
      <c r="K104" s="30">
        <f t="shared" si="12"/>
        <v>75196</v>
      </c>
      <c r="L104" s="30">
        <f>J104*$K$6/100*59</f>
        <v>44365.64</v>
      </c>
      <c r="M104" s="31">
        <f>(K104/100*59)*1.1</f>
        <v>48802.204000000005</v>
      </c>
    </row>
    <row r="105" spans="1:13" ht="13.5">
      <c r="A105" s="51"/>
      <c r="B105" s="89" t="s">
        <v>92</v>
      </c>
      <c r="C105" s="33" t="s">
        <v>93</v>
      </c>
      <c r="D105" s="33">
        <v>140</v>
      </c>
      <c r="E105" s="34" t="s">
        <v>5</v>
      </c>
      <c r="F105" s="88">
        <v>850</v>
      </c>
      <c r="G105" s="33">
        <v>350</v>
      </c>
      <c r="H105" s="33">
        <v>680</v>
      </c>
      <c r="I105" s="33">
        <v>136</v>
      </c>
      <c r="J105" s="29">
        <v>1870</v>
      </c>
      <c r="K105" s="30">
        <f t="shared" si="12"/>
        <v>82280</v>
      </c>
      <c r="L105" s="30">
        <f>J105*$K$6/100*59</f>
        <v>48545.2</v>
      </c>
      <c r="M105" s="31">
        <f>(K105/100*59)*1.1</f>
        <v>53399.72</v>
      </c>
    </row>
    <row r="106" spans="1:13" ht="30.75" customHeight="1">
      <c r="A106" s="51"/>
      <c r="B106" s="210" t="s">
        <v>94</v>
      </c>
      <c r="C106" s="211"/>
      <c r="D106" s="211"/>
      <c r="E106" s="211"/>
      <c r="F106" s="211"/>
      <c r="G106" s="211"/>
      <c r="H106" s="211"/>
      <c r="I106" s="211"/>
      <c r="J106" s="212"/>
      <c r="K106" s="83"/>
      <c r="L106" s="83"/>
      <c r="M106" s="83"/>
    </row>
    <row r="107" spans="1:13" ht="13.5">
      <c r="A107" s="51"/>
      <c r="B107" s="51" t="s">
        <v>95</v>
      </c>
      <c r="C107" s="38" t="s">
        <v>91</v>
      </c>
      <c r="D107" s="38">
        <v>130</v>
      </c>
      <c r="E107" s="50">
        <v>13</v>
      </c>
      <c r="F107" s="46">
        <v>850</v>
      </c>
      <c r="G107" s="38">
        <v>650</v>
      </c>
      <c r="H107" s="38">
        <v>600</v>
      </c>
      <c r="I107" s="38">
        <v>155</v>
      </c>
      <c r="J107" s="29">
        <v>2594</v>
      </c>
      <c r="K107" s="30">
        <f t="shared" si="12"/>
        <v>114136</v>
      </c>
      <c r="L107" s="30">
        <f>J107*$K$6/100*59</f>
        <v>67340.23999999999</v>
      </c>
      <c r="M107" s="31">
        <f>(K107/100*59)*1.1</f>
        <v>74074.264</v>
      </c>
    </row>
    <row r="108" spans="1:13" ht="13.5">
      <c r="A108" s="51"/>
      <c r="B108" s="51" t="s">
        <v>96</v>
      </c>
      <c r="C108" s="38" t="s">
        <v>93</v>
      </c>
      <c r="D108" s="38">
        <v>140</v>
      </c>
      <c r="E108" s="50">
        <v>17</v>
      </c>
      <c r="F108" s="46">
        <v>850</v>
      </c>
      <c r="G108" s="38">
        <v>650</v>
      </c>
      <c r="H108" s="38">
        <v>600</v>
      </c>
      <c r="I108" s="38">
        <v>176</v>
      </c>
      <c r="J108" s="29">
        <v>2721</v>
      </c>
      <c r="K108" s="30">
        <f t="shared" si="12"/>
        <v>119724</v>
      </c>
      <c r="L108" s="30">
        <f>J108*$K$6/100*59</f>
        <v>70637.16</v>
      </c>
      <c r="M108" s="31">
        <f>(K108/100*59)*1.1</f>
        <v>77700.876</v>
      </c>
    </row>
    <row r="109" spans="1:13" ht="13.5">
      <c r="A109" s="51"/>
      <c r="B109" s="51" t="s">
        <v>97</v>
      </c>
      <c r="C109" s="38" t="s">
        <v>98</v>
      </c>
      <c r="D109" s="38" t="s">
        <v>17</v>
      </c>
      <c r="E109" s="50">
        <v>17</v>
      </c>
      <c r="F109" s="46">
        <v>850</v>
      </c>
      <c r="G109" s="38">
        <v>650</v>
      </c>
      <c r="H109" s="38">
        <v>600</v>
      </c>
      <c r="I109" s="38">
        <v>184</v>
      </c>
      <c r="J109" s="29">
        <v>3211</v>
      </c>
      <c r="K109" s="30">
        <f t="shared" si="12"/>
        <v>141284</v>
      </c>
      <c r="L109" s="30">
        <f>J109*$K$6/100*59</f>
        <v>83357.56</v>
      </c>
      <c r="M109" s="31">
        <f>(K109/100*59)*1.1</f>
        <v>91693.316</v>
      </c>
    </row>
    <row r="110" spans="1:13" ht="15" customHeight="1">
      <c r="A110" s="51"/>
      <c r="B110" s="210">
        <v>2172</v>
      </c>
      <c r="C110" s="211"/>
      <c r="D110" s="211"/>
      <c r="E110" s="211"/>
      <c r="F110" s="211"/>
      <c r="G110" s="211"/>
      <c r="H110" s="211"/>
      <c r="I110" s="211"/>
      <c r="J110" s="212"/>
      <c r="K110" s="90"/>
      <c r="L110" s="90"/>
      <c r="M110" s="90"/>
    </row>
    <row r="111" spans="1:13" ht="13.5">
      <c r="A111" s="51"/>
      <c r="B111" s="51" t="s">
        <v>99</v>
      </c>
      <c r="C111" s="38" t="s">
        <v>91</v>
      </c>
      <c r="D111" s="38" t="s">
        <v>17</v>
      </c>
      <c r="E111" s="43" t="s">
        <v>5</v>
      </c>
      <c r="F111" s="46">
        <v>850</v>
      </c>
      <c r="G111" s="38">
        <v>350</v>
      </c>
      <c r="H111" s="38">
        <v>596</v>
      </c>
      <c r="I111" s="38">
        <v>184</v>
      </c>
      <c r="J111" s="29">
        <v>2172</v>
      </c>
      <c r="K111" s="30">
        <f t="shared" si="12"/>
        <v>95568</v>
      </c>
      <c r="L111" s="30">
        <f>J111*$K$6/100*59</f>
        <v>56385.119999999995</v>
      </c>
      <c r="M111" s="31">
        <f>(K111/100*59)*1.1</f>
        <v>62023.632</v>
      </c>
    </row>
    <row r="112" spans="1:13" ht="13.5">
      <c r="A112" s="51"/>
      <c r="B112" s="51" t="s">
        <v>100</v>
      </c>
      <c r="C112" s="38" t="s">
        <v>93</v>
      </c>
      <c r="D112" s="38" t="s">
        <v>17</v>
      </c>
      <c r="E112" s="43" t="s">
        <v>5</v>
      </c>
      <c r="F112" s="46">
        <v>850</v>
      </c>
      <c r="G112" s="38">
        <v>350</v>
      </c>
      <c r="H112" s="38">
        <v>676</v>
      </c>
      <c r="I112" s="38">
        <v>144</v>
      </c>
      <c r="J112" s="29">
        <v>2340</v>
      </c>
      <c r="K112" s="30">
        <f t="shared" si="12"/>
        <v>102960</v>
      </c>
      <c r="L112" s="30">
        <f>J112*$K$6/100*59</f>
        <v>60746.399999999994</v>
      </c>
      <c r="M112" s="31">
        <f>(K112/100*59)*1.1</f>
        <v>66821.04</v>
      </c>
    </row>
    <row r="113" spans="1:13" ht="15" customHeight="1">
      <c r="A113" s="51"/>
      <c r="B113" s="210" t="s">
        <v>101</v>
      </c>
      <c r="C113" s="211"/>
      <c r="D113" s="211"/>
      <c r="E113" s="211"/>
      <c r="F113" s="211"/>
      <c r="G113" s="211"/>
      <c r="H113" s="211"/>
      <c r="I113" s="211"/>
      <c r="J113" s="212"/>
      <c r="K113" s="90"/>
      <c r="L113" s="90"/>
      <c r="M113" s="90"/>
    </row>
    <row r="114" spans="1:13" ht="13.5">
      <c r="A114" s="51"/>
      <c r="B114" s="51" t="s">
        <v>102</v>
      </c>
      <c r="C114" s="38" t="s">
        <v>91</v>
      </c>
      <c r="D114" s="38" t="s">
        <v>17</v>
      </c>
      <c r="E114" s="43" t="s">
        <v>5</v>
      </c>
      <c r="F114" s="46">
        <v>850</v>
      </c>
      <c r="G114" s="38">
        <v>350</v>
      </c>
      <c r="H114" s="38">
        <v>542</v>
      </c>
      <c r="I114" s="38">
        <v>111</v>
      </c>
      <c r="J114" s="29">
        <v>1885</v>
      </c>
      <c r="K114" s="30">
        <f t="shared" si="12"/>
        <v>82940</v>
      </c>
      <c r="L114" s="30">
        <f>J114*$K$6/100*59</f>
        <v>48934.6</v>
      </c>
      <c r="M114" s="31">
        <f>(K114/100*59)*1.1</f>
        <v>53828.060000000005</v>
      </c>
    </row>
    <row r="115" spans="1:13" ht="13.5">
      <c r="A115" s="51"/>
      <c r="B115" s="51" t="s">
        <v>103</v>
      </c>
      <c r="C115" s="38" t="s">
        <v>93</v>
      </c>
      <c r="D115" s="38" t="s">
        <v>17</v>
      </c>
      <c r="E115" s="43" t="s">
        <v>5</v>
      </c>
      <c r="F115" s="46">
        <v>850</v>
      </c>
      <c r="G115" s="38">
        <v>350</v>
      </c>
      <c r="H115" s="38">
        <v>622</v>
      </c>
      <c r="I115" s="38">
        <v>134</v>
      </c>
      <c r="J115" s="29">
        <v>2034</v>
      </c>
      <c r="K115" s="30">
        <f t="shared" si="12"/>
        <v>89496</v>
      </c>
      <c r="L115" s="30">
        <f>J115*$K$6/100*59</f>
        <v>52802.64</v>
      </c>
      <c r="M115" s="31">
        <f>(K115/100*59)*1.1</f>
        <v>58082.904</v>
      </c>
    </row>
    <row r="116" spans="1:13" ht="15" customHeight="1">
      <c r="A116" s="51"/>
      <c r="B116" s="210" t="s">
        <v>104</v>
      </c>
      <c r="C116" s="211"/>
      <c r="D116" s="211"/>
      <c r="E116" s="211"/>
      <c r="F116" s="211"/>
      <c r="G116" s="211"/>
      <c r="H116" s="211"/>
      <c r="I116" s="211"/>
      <c r="J116" s="212"/>
      <c r="K116" s="90"/>
      <c r="L116" s="90"/>
      <c r="M116" s="90"/>
    </row>
    <row r="117" spans="1:13" ht="13.5">
      <c r="A117" s="51"/>
      <c r="B117" s="51" t="s">
        <v>105</v>
      </c>
      <c r="C117" s="38" t="s">
        <v>91</v>
      </c>
      <c r="D117" s="38">
        <v>130</v>
      </c>
      <c r="E117" s="43" t="s">
        <v>5</v>
      </c>
      <c r="F117" s="46">
        <v>850</v>
      </c>
      <c r="G117" s="38">
        <v>350</v>
      </c>
      <c r="H117" s="38">
        <v>600</v>
      </c>
      <c r="I117" s="38">
        <v>103</v>
      </c>
      <c r="J117" s="29">
        <v>1418</v>
      </c>
      <c r="K117" s="30">
        <f t="shared" si="12"/>
        <v>62392</v>
      </c>
      <c r="L117" s="30">
        <f>J117*$K$6/100*59</f>
        <v>36811.28</v>
      </c>
      <c r="M117" s="31">
        <f>(K117/100*59)*1.1</f>
        <v>40492.408</v>
      </c>
    </row>
    <row r="118" spans="1:13" ht="13.5">
      <c r="A118" s="51"/>
      <c r="B118" s="51" t="s">
        <v>106</v>
      </c>
      <c r="C118" s="38" t="s">
        <v>93</v>
      </c>
      <c r="D118" s="38">
        <v>140</v>
      </c>
      <c r="E118" s="43" t="s">
        <v>5</v>
      </c>
      <c r="F118" s="46">
        <v>850</v>
      </c>
      <c r="G118" s="38">
        <v>350</v>
      </c>
      <c r="H118" s="38">
        <v>680</v>
      </c>
      <c r="I118" s="38">
        <v>126</v>
      </c>
      <c r="J118" s="29">
        <v>1532</v>
      </c>
      <c r="K118" s="30">
        <f t="shared" si="12"/>
        <v>67408</v>
      </c>
      <c r="L118" s="30">
        <f>J118*$K$6/100*59</f>
        <v>39770.72</v>
      </c>
      <c r="M118" s="31">
        <f>(K118/100*59)*1.1</f>
        <v>43747.792</v>
      </c>
    </row>
    <row r="119" spans="1:13" ht="13.5">
      <c r="A119" s="51"/>
      <c r="B119" s="51" t="s">
        <v>107</v>
      </c>
      <c r="C119" s="38" t="s">
        <v>108</v>
      </c>
      <c r="D119" s="38">
        <v>160</v>
      </c>
      <c r="E119" s="43" t="s">
        <v>5</v>
      </c>
      <c r="F119" s="45" t="s">
        <v>109</v>
      </c>
      <c r="G119" s="38">
        <v>350</v>
      </c>
      <c r="H119" s="38">
        <v>635</v>
      </c>
      <c r="I119" s="38">
        <v>150</v>
      </c>
      <c r="J119" s="29">
        <v>1829</v>
      </c>
      <c r="K119" s="30">
        <f t="shared" si="12"/>
        <v>80476</v>
      </c>
      <c r="L119" s="30">
        <f>J119*$K$6/100*59</f>
        <v>47480.84</v>
      </c>
      <c r="M119" s="31">
        <f>(K119/100*59)*1.1</f>
        <v>52228.924</v>
      </c>
    </row>
    <row r="120" spans="1:13" ht="13.5">
      <c r="A120" s="51"/>
      <c r="B120" s="51" t="s">
        <v>110</v>
      </c>
      <c r="C120" s="38" t="s">
        <v>111</v>
      </c>
      <c r="D120" s="38">
        <v>160</v>
      </c>
      <c r="E120" s="43" t="s">
        <v>5</v>
      </c>
      <c r="F120" s="45" t="s">
        <v>109</v>
      </c>
      <c r="G120" s="38">
        <v>350</v>
      </c>
      <c r="H120" s="38">
        <v>715</v>
      </c>
      <c r="I120" s="38">
        <v>174</v>
      </c>
      <c r="J120" s="29">
        <v>1965</v>
      </c>
      <c r="K120" s="30">
        <f t="shared" si="12"/>
        <v>86460</v>
      </c>
      <c r="L120" s="30">
        <f>J120*$K$6/100*59</f>
        <v>51011.4</v>
      </c>
      <c r="M120" s="31">
        <f>(K120/100*59)*1.1</f>
        <v>56112.54000000001</v>
      </c>
    </row>
    <row r="121" spans="1:13" ht="13.5">
      <c r="A121" s="51"/>
      <c r="B121" s="51" t="s">
        <v>112</v>
      </c>
      <c r="C121" s="38" t="s">
        <v>113</v>
      </c>
      <c r="D121" s="38">
        <v>180</v>
      </c>
      <c r="E121" s="43" t="s">
        <v>5</v>
      </c>
      <c r="F121" s="45" t="s">
        <v>114</v>
      </c>
      <c r="G121" s="38">
        <v>350</v>
      </c>
      <c r="H121" s="38">
        <v>875</v>
      </c>
      <c r="I121" s="38">
        <v>224</v>
      </c>
      <c r="J121" s="29">
        <v>2502</v>
      </c>
      <c r="K121" s="30">
        <f t="shared" si="12"/>
        <v>110088</v>
      </c>
      <c r="L121" s="30">
        <f>J121*$K$6/100*59</f>
        <v>64951.920000000006</v>
      </c>
      <c r="M121" s="31">
        <f>(K121/100*59)*1.1</f>
        <v>71447.11200000001</v>
      </c>
    </row>
    <row r="122" spans="1:13" ht="14.25" customHeight="1">
      <c r="A122" s="51"/>
      <c r="B122" s="210" t="s">
        <v>115</v>
      </c>
      <c r="C122" s="211"/>
      <c r="D122" s="211"/>
      <c r="E122" s="211"/>
      <c r="F122" s="211"/>
      <c r="G122" s="211"/>
      <c r="H122" s="211"/>
      <c r="I122" s="211"/>
      <c r="J122" s="212"/>
      <c r="K122" s="91"/>
      <c r="L122" s="91"/>
      <c r="M122" s="91"/>
    </row>
    <row r="123" spans="1:13" ht="13.5">
      <c r="A123" s="51"/>
      <c r="B123" s="51" t="s">
        <v>116</v>
      </c>
      <c r="C123" s="38" t="s">
        <v>117</v>
      </c>
      <c r="D123" s="38">
        <v>202</v>
      </c>
      <c r="E123" s="43" t="s">
        <v>5</v>
      </c>
      <c r="F123" s="45" t="s">
        <v>118</v>
      </c>
      <c r="G123" s="38">
        <v>531</v>
      </c>
      <c r="H123" s="38">
        <v>1100</v>
      </c>
      <c r="I123" s="38">
        <v>330</v>
      </c>
      <c r="J123" s="29">
        <v>4979</v>
      </c>
      <c r="K123" s="30">
        <f t="shared" si="12"/>
        <v>219076</v>
      </c>
      <c r="L123" s="30">
        <f>J123*$K$6/100*59</f>
        <v>129254.84000000001</v>
      </c>
      <c r="M123" s="31">
        <f>(K123/100*59)*1.1</f>
        <v>142180.32400000002</v>
      </c>
    </row>
    <row r="124" spans="1:13" ht="13.5">
      <c r="A124" s="51"/>
      <c r="B124" s="51" t="s">
        <v>119</v>
      </c>
      <c r="C124" s="38" t="s">
        <v>120</v>
      </c>
      <c r="D124" s="38">
        <v>202</v>
      </c>
      <c r="E124" s="43" t="s">
        <v>5</v>
      </c>
      <c r="F124" s="45" t="s">
        <v>118</v>
      </c>
      <c r="G124" s="38">
        <v>612</v>
      </c>
      <c r="H124" s="38">
        <v>1100</v>
      </c>
      <c r="I124" s="38">
        <v>375</v>
      </c>
      <c r="J124" s="29">
        <v>5628</v>
      </c>
      <c r="K124" s="30">
        <f t="shared" si="12"/>
        <v>247632</v>
      </c>
      <c r="L124" s="30">
        <f>J124*$K$6/100*59</f>
        <v>146102.88</v>
      </c>
      <c r="M124" s="31">
        <f>(K124/100*59)*1.1</f>
        <v>160713.168</v>
      </c>
    </row>
    <row r="125" spans="1:13" ht="13.5">
      <c r="A125" s="51"/>
      <c r="B125" s="51" t="s">
        <v>121</v>
      </c>
      <c r="C125" s="38" t="s">
        <v>122</v>
      </c>
      <c r="D125" s="38">
        <v>252</v>
      </c>
      <c r="E125" s="43" t="s">
        <v>5</v>
      </c>
      <c r="F125" s="45" t="s">
        <v>118</v>
      </c>
      <c r="G125" s="38">
        <v>693</v>
      </c>
      <c r="H125" s="38">
        <v>1160</v>
      </c>
      <c r="I125" s="38">
        <v>415</v>
      </c>
      <c r="J125" s="29">
        <v>6071</v>
      </c>
      <c r="K125" s="30">
        <f t="shared" si="12"/>
        <v>267124</v>
      </c>
      <c r="L125" s="30">
        <f>J125*$K$6/100*59</f>
        <v>157603.15999999997</v>
      </c>
      <c r="M125" s="31">
        <f>(K125/100*59)*1.1</f>
        <v>173363.476</v>
      </c>
    </row>
    <row r="126" spans="1:13" ht="26.25" customHeight="1">
      <c r="A126" s="210" t="s">
        <v>123</v>
      </c>
      <c r="B126" s="211"/>
      <c r="C126" s="211"/>
      <c r="D126" s="211"/>
      <c r="E126" s="211"/>
      <c r="F126" s="211"/>
      <c r="G126" s="211"/>
      <c r="H126" s="211"/>
      <c r="I126" s="212"/>
      <c r="J126" s="92"/>
      <c r="K126" s="93"/>
      <c r="L126" s="93"/>
      <c r="M126" s="94"/>
    </row>
    <row r="127" spans="1:13" s="7" customFormat="1" ht="17.25" customHeight="1">
      <c r="A127" s="245" t="s">
        <v>254</v>
      </c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7"/>
    </row>
    <row r="128" spans="1:13" s="7" customFormat="1" ht="32.25" customHeight="1">
      <c r="A128" s="174" t="s">
        <v>267</v>
      </c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6"/>
    </row>
    <row r="129" spans="1:13" s="7" customFormat="1" ht="12" customHeight="1">
      <c r="A129" s="95"/>
      <c r="B129" s="96" t="s">
        <v>255</v>
      </c>
      <c r="C129" s="38" t="s">
        <v>261</v>
      </c>
      <c r="D129" s="38">
        <v>80</v>
      </c>
      <c r="E129" s="97" t="s">
        <v>5</v>
      </c>
      <c r="F129" s="46">
        <v>850</v>
      </c>
      <c r="G129" s="38">
        <v>450</v>
      </c>
      <c r="H129" s="38">
        <v>621</v>
      </c>
      <c r="I129" s="38">
        <v>70</v>
      </c>
      <c r="J129" s="29">
        <v>3471</v>
      </c>
      <c r="K129" s="30">
        <f aca="true" t="shared" si="13" ref="K129:K134">J129*$K$6</f>
        <v>152724</v>
      </c>
      <c r="L129" s="30">
        <f aca="true" t="shared" si="14" ref="L129:L134">J129*$K$6/100*60</f>
        <v>91634.4</v>
      </c>
      <c r="M129" s="31">
        <f aca="true" t="shared" si="15" ref="M129:M134">(K129/100*60)*1.1</f>
        <v>100797.84</v>
      </c>
    </row>
    <row r="130" spans="1:13" s="7" customFormat="1" ht="12" customHeight="1">
      <c r="A130" s="95"/>
      <c r="B130" s="96" t="s">
        <v>256</v>
      </c>
      <c r="C130" s="38" t="s">
        <v>262</v>
      </c>
      <c r="D130" s="38">
        <v>80</v>
      </c>
      <c r="E130" s="97" t="s">
        <v>5</v>
      </c>
      <c r="F130" s="46">
        <v>850</v>
      </c>
      <c r="G130" s="38">
        <v>450</v>
      </c>
      <c r="H130" s="38">
        <v>693</v>
      </c>
      <c r="I130" s="38">
        <v>78</v>
      </c>
      <c r="J130" s="29">
        <v>3838</v>
      </c>
      <c r="K130" s="30">
        <f t="shared" si="13"/>
        <v>168872</v>
      </c>
      <c r="L130" s="30">
        <f t="shared" si="14"/>
        <v>101323.2</v>
      </c>
      <c r="M130" s="31">
        <f t="shared" si="15"/>
        <v>111455.52</v>
      </c>
    </row>
    <row r="131" spans="1:13" s="7" customFormat="1" ht="12" customHeight="1">
      <c r="A131" s="95"/>
      <c r="B131" s="96" t="s">
        <v>257</v>
      </c>
      <c r="C131" s="38" t="s">
        <v>263</v>
      </c>
      <c r="D131" s="38">
        <v>100</v>
      </c>
      <c r="E131" s="97" t="s">
        <v>5</v>
      </c>
      <c r="F131" s="46">
        <v>850</v>
      </c>
      <c r="G131" s="38">
        <v>450</v>
      </c>
      <c r="H131" s="38">
        <v>801</v>
      </c>
      <c r="I131" s="38">
        <v>85</v>
      </c>
      <c r="J131" s="29">
        <v>4281</v>
      </c>
      <c r="K131" s="30">
        <f t="shared" si="13"/>
        <v>188364</v>
      </c>
      <c r="L131" s="30">
        <f t="shared" si="14"/>
        <v>113018.40000000001</v>
      </c>
      <c r="M131" s="31">
        <f t="shared" si="15"/>
        <v>124320.24000000002</v>
      </c>
    </row>
    <row r="132" spans="1:13" s="7" customFormat="1" ht="12" customHeight="1">
      <c r="A132" s="95"/>
      <c r="B132" s="96" t="s">
        <v>259</v>
      </c>
      <c r="C132" s="38" t="s">
        <v>264</v>
      </c>
      <c r="D132" s="38">
        <v>100</v>
      </c>
      <c r="E132" s="97" t="s">
        <v>5</v>
      </c>
      <c r="F132" s="46">
        <v>850</v>
      </c>
      <c r="G132" s="38">
        <v>450</v>
      </c>
      <c r="H132" s="38">
        <v>871</v>
      </c>
      <c r="I132" s="38">
        <v>93</v>
      </c>
      <c r="J132" s="29">
        <v>4939</v>
      </c>
      <c r="K132" s="30">
        <f t="shared" si="13"/>
        <v>217316</v>
      </c>
      <c r="L132" s="30">
        <f t="shared" si="14"/>
        <v>130389.59999999999</v>
      </c>
      <c r="M132" s="31">
        <f t="shared" si="15"/>
        <v>143428.56</v>
      </c>
    </row>
    <row r="133" spans="1:13" s="7" customFormat="1" ht="12" customHeight="1">
      <c r="A133" s="95"/>
      <c r="B133" s="96" t="s">
        <v>258</v>
      </c>
      <c r="C133" s="38" t="s">
        <v>265</v>
      </c>
      <c r="D133" s="38">
        <v>100</v>
      </c>
      <c r="E133" s="97" t="s">
        <v>5</v>
      </c>
      <c r="F133" s="46">
        <v>850</v>
      </c>
      <c r="G133" s="38">
        <v>450</v>
      </c>
      <c r="H133" s="38">
        <v>1024</v>
      </c>
      <c r="I133" s="38">
        <v>105</v>
      </c>
      <c r="J133" s="29">
        <v>6500</v>
      </c>
      <c r="K133" s="30">
        <f t="shared" si="13"/>
        <v>286000</v>
      </c>
      <c r="L133" s="30">
        <f t="shared" si="14"/>
        <v>171600</v>
      </c>
      <c r="M133" s="31">
        <f t="shared" si="15"/>
        <v>188760.00000000003</v>
      </c>
    </row>
    <row r="134" spans="1:13" s="7" customFormat="1" ht="12" customHeight="1">
      <c r="A134" s="95"/>
      <c r="B134" s="96" t="s">
        <v>260</v>
      </c>
      <c r="C134" s="38" t="s">
        <v>266</v>
      </c>
      <c r="D134" s="38">
        <v>100</v>
      </c>
      <c r="E134" s="97" t="s">
        <v>5</v>
      </c>
      <c r="F134" s="46">
        <v>850</v>
      </c>
      <c r="G134" s="38">
        <v>450</v>
      </c>
      <c r="H134" s="38">
        <v>1132</v>
      </c>
      <c r="I134" s="38">
        <v>113</v>
      </c>
      <c r="J134" s="29">
        <v>7816</v>
      </c>
      <c r="K134" s="30">
        <f t="shared" si="13"/>
        <v>343904</v>
      </c>
      <c r="L134" s="30">
        <f t="shared" si="14"/>
        <v>206342.4</v>
      </c>
      <c r="M134" s="31">
        <f t="shared" si="15"/>
        <v>226976.64</v>
      </c>
    </row>
    <row r="135" spans="1:13" ht="12" customHeight="1">
      <c r="A135" s="98"/>
      <c r="B135" s="98"/>
      <c r="C135" s="98"/>
      <c r="D135" s="98"/>
      <c r="E135" s="98"/>
      <c r="F135" s="98"/>
      <c r="G135" s="98"/>
      <c r="H135" s="98"/>
      <c r="I135" s="98"/>
      <c r="J135" s="99"/>
      <c r="K135" s="100"/>
      <c r="L135" s="100"/>
      <c r="M135" s="100"/>
    </row>
    <row r="136" spans="1:13" ht="14.25" customHeight="1">
      <c r="A136" s="207" t="s">
        <v>124</v>
      </c>
      <c r="B136" s="208"/>
      <c r="C136" s="208"/>
      <c r="D136" s="208"/>
      <c r="E136" s="208"/>
      <c r="F136" s="208"/>
      <c r="G136" s="208"/>
      <c r="H136" s="208"/>
      <c r="I136" s="208"/>
      <c r="J136" s="208"/>
      <c r="K136" s="208"/>
      <c r="L136" s="208"/>
      <c r="M136" s="209"/>
    </row>
    <row r="137" spans="1:13" ht="36.75" customHeight="1">
      <c r="A137" s="213" t="s">
        <v>241</v>
      </c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</row>
    <row r="138" spans="1:13" ht="15" customHeight="1">
      <c r="A138" s="198" t="s">
        <v>3</v>
      </c>
      <c r="B138" s="198" t="s">
        <v>2</v>
      </c>
      <c r="C138" s="198" t="s">
        <v>6</v>
      </c>
      <c r="D138" s="198" t="s">
        <v>9</v>
      </c>
      <c r="E138" s="198" t="s">
        <v>125</v>
      </c>
      <c r="F138" s="216" t="s">
        <v>10</v>
      </c>
      <c r="G138" s="217"/>
      <c r="H138" s="218"/>
      <c r="I138" s="198" t="s">
        <v>126</v>
      </c>
      <c r="J138" s="198" t="s">
        <v>11</v>
      </c>
      <c r="K138" s="169" t="s">
        <v>325</v>
      </c>
      <c r="L138" s="169" t="s">
        <v>328</v>
      </c>
      <c r="M138" s="177" t="s">
        <v>336</v>
      </c>
    </row>
    <row r="139" spans="1:13" ht="25.5" customHeight="1">
      <c r="A139" s="199"/>
      <c r="B139" s="199"/>
      <c r="C139" s="199"/>
      <c r="D139" s="199"/>
      <c r="E139" s="199"/>
      <c r="F139" s="101" t="s">
        <v>12</v>
      </c>
      <c r="G139" s="102" t="s">
        <v>13</v>
      </c>
      <c r="H139" s="102" t="s">
        <v>14</v>
      </c>
      <c r="I139" s="199"/>
      <c r="J139" s="199"/>
      <c r="K139" s="215"/>
      <c r="L139" s="170"/>
      <c r="M139" s="228"/>
    </row>
    <row r="140" spans="1:13" ht="13.5">
      <c r="A140" s="47"/>
      <c r="B140" s="103" t="s">
        <v>127</v>
      </c>
      <c r="C140" s="38">
        <v>4.2</v>
      </c>
      <c r="D140" s="38">
        <v>81</v>
      </c>
      <c r="E140" s="50">
        <v>50</v>
      </c>
      <c r="F140" s="45" t="s">
        <v>128</v>
      </c>
      <c r="G140" s="38">
        <v>340</v>
      </c>
      <c r="H140" s="38">
        <v>470</v>
      </c>
      <c r="I140" s="86" t="s">
        <v>129</v>
      </c>
      <c r="J140" s="29">
        <v>423</v>
      </c>
      <c r="K140" s="30">
        <f aca="true" t="shared" si="16" ref="K140:K146">J140*$K$6</f>
        <v>18612</v>
      </c>
      <c r="L140" s="30">
        <f>J140*$K$6/100*60</f>
        <v>11167.2</v>
      </c>
      <c r="M140" s="31">
        <f>(K140/100*60)*1.1</f>
        <v>12283.920000000002</v>
      </c>
    </row>
    <row r="141" spans="1:13" ht="13.5">
      <c r="A141" s="48"/>
      <c r="B141" s="103" t="s">
        <v>130</v>
      </c>
      <c r="C141" s="38">
        <v>5.8</v>
      </c>
      <c r="D141" s="38">
        <v>81</v>
      </c>
      <c r="E141" s="50">
        <v>80</v>
      </c>
      <c r="F141" s="45" t="s">
        <v>131</v>
      </c>
      <c r="G141" s="38">
        <v>340</v>
      </c>
      <c r="H141" s="38">
        <v>470</v>
      </c>
      <c r="I141" s="86" t="s">
        <v>129</v>
      </c>
      <c r="J141" s="29">
        <v>450</v>
      </c>
      <c r="K141" s="30">
        <f t="shared" si="16"/>
        <v>19800</v>
      </c>
      <c r="L141" s="30">
        <f aca="true" t="shared" si="17" ref="L141:L146">J141*$K$6/100*60</f>
        <v>11880</v>
      </c>
      <c r="M141" s="31">
        <f aca="true" t="shared" si="18" ref="M141:M146">(K141/100*60)*1.1</f>
        <v>13068.000000000002</v>
      </c>
    </row>
    <row r="142" spans="1:13" ht="13.5">
      <c r="A142" s="48"/>
      <c r="B142" s="103" t="s">
        <v>132</v>
      </c>
      <c r="C142" s="38">
        <v>5.8</v>
      </c>
      <c r="D142" s="38">
        <v>81</v>
      </c>
      <c r="E142" s="50">
        <v>100</v>
      </c>
      <c r="F142" s="45" t="s">
        <v>133</v>
      </c>
      <c r="G142" s="38">
        <v>340</v>
      </c>
      <c r="H142" s="38">
        <v>470</v>
      </c>
      <c r="I142" s="86" t="s">
        <v>129</v>
      </c>
      <c r="J142" s="29">
        <v>480</v>
      </c>
      <c r="K142" s="30">
        <f t="shared" si="16"/>
        <v>21120</v>
      </c>
      <c r="L142" s="30">
        <f t="shared" si="17"/>
        <v>12672</v>
      </c>
      <c r="M142" s="31">
        <f t="shared" si="18"/>
        <v>13939.2</v>
      </c>
    </row>
    <row r="143" spans="1:13" ht="13.5">
      <c r="A143" s="48"/>
      <c r="B143" s="104" t="s">
        <v>242</v>
      </c>
      <c r="C143" s="38">
        <v>7.5</v>
      </c>
      <c r="D143" s="38">
        <v>81</v>
      </c>
      <c r="E143" s="50">
        <v>125</v>
      </c>
      <c r="F143" s="45" t="s">
        <v>134</v>
      </c>
      <c r="G143" s="38">
        <v>520</v>
      </c>
      <c r="H143" s="38">
        <v>643</v>
      </c>
      <c r="I143" s="86" t="s">
        <v>129</v>
      </c>
      <c r="J143" s="29">
        <v>763</v>
      </c>
      <c r="K143" s="30">
        <f t="shared" si="16"/>
        <v>33572</v>
      </c>
      <c r="L143" s="30">
        <f t="shared" si="17"/>
        <v>20143.2</v>
      </c>
      <c r="M143" s="31">
        <f t="shared" si="18"/>
        <v>22157.520000000004</v>
      </c>
    </row>
    <row r="144" spans="1:13" ht="13.5">
      <c r="A144" s="48"/>
      <c r="B144" s="104" t="s">
        <v>243</v>
      </c>
      <c r="C144" s="38">
        <v>8.5</v>
      </c>
      <c r="D144" s="38">
        <v>81</v>
      </c>
      <c r="E144" s="50">
        <v>155</v>
      </c>
      <c r="F144" s="45" t="s">
        <v>135</v>
      </c>
      <c r="G144" s="38">
        <v>520</v>
      </c>
      <c r="H144" s="38">
        <v>643</v>
      </c>
      <c r="I144" s="86" t="s">
        <v>129</v>
      </c>
      <c r="J144" s="29">
        <v>844</v>
      </c>
      <c r="K144" s="30">
        <f t="shared" si="16"/>
        <v>37136</v>
      </c>
      <c r="L144" s="30">
        <f t="shared" si="17"/>
        <v>22281.600000000002</v>
      </c>
      <c r="M144" s="31">
        <f t="shared" si="18"/>
        <v>24509.760000000006</v>
      </c>
    </row>
    <row r="145" spans="1:13" ht="13.5">
      <c r="A145" s="48"/>
      <c r="B145" s="104" t="s">
        <v>244</v>
      </c>
      <c r="C145" s="38">
        <v>9</v>
      </c>
      <c r="D145" s="38">
        <v>101</v>
      </c>
      <c r="E145" s="50">
        <v>195</v>
      </c>
      <c r="F145" s="45" t="s">
        <v>136</v>
      </c>
      <c r="G145" s="38">
        <v>520</v>
      </c>
      <c r="H145" s="38">
        <v>643</v>
      </c>
      <c r="I145" s="86" t="s">
        <v>129</v>
      </c>
      <c r="J145" s="29">
        <v>1021</v>
      </c>
      <c r="K145" s="30">
        <f t="shared" si="16"/>
        <v>44924</v>
      </c>
      <c r="L145" s="30">
        <f t="shared" si="17"/>
        <v>26954.4</v>
      </c>
      <c r="M145" s="31">
        <f t="shared" si="18"/>
        <v>29649.840000000004</v>
      </c>
    </row>
    <row r="146" spans="1:13" ht="13.5">
      <c r="A146" s="105"/>
      <c r="B146" s="104" t="s">
        <v>245</v>
      </c>
      <c r="C146" s="86">
        <v>17.4</v>
      </c>
      <c r="D146" s="38">
        <v>140</v>
      </c>
      <c r="E146" s="43" t="s">
        <v>137</v>
      </c>
      <c r="F146" s="45" t="s">
        <v>138</v>
      </c>
      <c r="G146" s="38">
        <v>760</v>
      </c>
      <c r="H146" s="38">
        <v>760</v>
      </c>
      <c r="I146" s="86" t="s">
        <v>129</v>
      </c>
      <c r="J146" s="29">
        <v>1739</v>
      </c>
      <c r="K146" s="30">
        <f t="shared" si="16"/>
        <v>76516</v>
      </c>
      <c r="L146" s="30">
        <f t="shared" si="17"/>
        <v>45909.6</v>
      </c>
      <c r="M146" s="31">
        <f t="shared" si="18"/>
        <v>50500.560000000005</v>
      </c>
    </row>
    <row r="147" spans="1:13" ht="13.5">
      <c r="A147" s="106"/>
      <c r="B147" s="107"/>
      <c r="C147" s="108"/>
      <c r="D147" s="108"/>
      <c r="E147" s="109"/>
      <c r="F147" s="110"/>
      <c r="G147" s="108"/>
      <c r="H147" s="108"/>
      <c r="I147" s="108"/>
      <c r="J147" s="111"/>
      <c r="K147" s="112"/>
      <c r="L147" s="112"/>
      <c r="M147" s="112"/>
    </row>
    <row r="148" spans="1:13" s="12" customFormat="1" ht="14.25" customHeight="1">
      <c r="A148" s="225" t="s">
        <v>326</v>
      </c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7"/>
    </row>
    <row r="149" spans="1:13" ht="25.5" customHeight="1">
      <c r="A149" s="213" t="s">
        <v>246</v>
      </c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</row>
    <row r="150" spans="1:13" ht="15" customHeight="1">
      <c r="A150" s="198" t="s">
        <v>3</v>
      </c>
      <c r="B150" s="198" t="s">
        <v>2</v>
      </c>
      <c r="C150" s="198" t="s">
        <v>6</v>
      </c>
      <c r="D150" s="198" t="s">
        <v>139</v>
      </c>
      <c r="E150" s="198" t="s">
        <v>140</v>
      </c>
      <c r="F150" s="216" t="s">
        <v>10</v>
      </c>
      <c r="G150" s="217"/>
      <c r="H150" s="218"/>
      <c r="I150" s="198" t="s">
        <v>126</v>
      </c>
      <c r="J150" s="198" t="s">
        <v>11</v>
      </c>
      <c r="K150" s="164" t="s">
        <v>325</v>
      </c>
      <c r="L150" s="169" t="s">
        <v>328</v>
      </c>
      <c r="M150" s="177" t="s">
        <v>336</v>
      </c>
    </row>
    <row r="151" spans="1:13" ht="27" customHeight="1">
      <c r="A151" s="199"/>
      <c r="B151" s="199"/>
      <c r="C151" s="199"/>
      <c r="D151" s="199"/>
      <c r="E151" s="199"/>
      <c r="F151" s="113" t="s">
        <v>12</v>
      </c>
      <c r="G151" s="114" t="s">
        <v>13</v>
      </c>
      <c r="H151" s="114" t="s">
        <v>14</v>
      </c>
      <c r="I151" s="199"/>
      <c r="J151" s="199"/>
      <c r="K151" s="165"/>
      <c r="L151" s="170"/>
      <c r="M151" s="178"/>
    </row>
    <row r="152" spans="1:13" ht="13.5">
      <c r="A152" s="115"/>
      <c r="B152" s="116" t="s">
        <v>247</v>
      </c>
      <c r="C152" s="117"/>
      <c r="D152" s="117"/>
      <c r="E152" s="117"/>
      <c r="F152" s="117"/>
      <c r="G152" s="117"/>
      <c r="H152" s="117"/>
      <c r="I152" s="117"/>
      <c r="J152" s="118"/>
      <c r="K152" s="117"/>
      <c r="L152" s="117"/>
      <c r="M152" s="32"/>
    </row>
    <row r="153" spans="1:13" ht="13.5">
      <c r="A153" s="119"/>
      <c r="B153" s="120" t="s">
        <v>141</v>
      </c>
      <c r="C153" s="121">
        <v>30</v>
      </c>
      <c r="D153" s="122">
        <v>100</v>
      </c>
      <c r="E153" s="123"/>
      <c r="F153" s="124">
        <v>762</v>
      </c>
      <c r="G153" s="121">
        <v>460</v>
      </c>
      <c r="H153" s="121">
        <v>460</v>
      </c>
      <c r="I153" s="125"/>
      <c r="J153" s="126">
        <v>997</v>
      </c>
      <c r="K153" s="30">
        <f aca="true" t="shared" si="19" ref="K153:K169">J153*$K$6</f>
        <v>43868</v>
      </c>
      <c r="L153" s="30">
        <f>J153*$K$6/100*60</f>
        <v>26320.8</v>
      </c>
      <c r="M153" s="31">
        <f>(K153/100*60)*1.1</f>
        <v>28952.88</v>
      </c>
    </row>
    <row r="154" spans="1:13" ht="13.5">
      <c r="A154" s="119"/>
      <c r="B154" s="120" t="s">
        <v>142</v>
      </c>
      <c r="C154" s="121">
        <v>30</v>
      </c>
      <c r="D154" s="122">
        <v>150</v>
      </c>
      <c r="E154" s="127"/>
      <c r="F154" s="124">
        <v>1090</v>
      </c>
      <c r="G154" s="121">
        <v>460</v>
      </c>
      <c r="H154" s="121">
        <v>460</v>
      </c>
      <c r="I154" s="125"/>
      <c r="J154" s="126">
        <v>1063</v>
      </c>
      <c r="K154" s="30">
        <f t="shared" si="19"/>
        <v>46772</v>
      </c>
      <c r="L154" s="30">
        <f>J154*$K$6/100*60</f>
        <v>28063.2</v>
      </c>
      <c r="M154" s="31">
        <f>(K154/100*60)*1.1</f>
        <v>30869.520000000004</v>
      </c>
    </row>
    <row r="155" spans="1:13" ht="13.5">
      <c r="A155" s="119"/>
      <c r="B155" s="120" t="s">
        <v>143</v>
      </c>
      <c r="C155" s="121">
        <v>30</v>
      </c>
      <c r="D155" s="122">
        <v>200</v>
      </c>
      <c r="E155" s="127"/>
      <c r="F155" s="124">
        <v>1474</v>
      </c>
      <c r="G155" s="121">
        <v>460</v>
      </c>
      <c r="H155" s="121">
        <v>460</v>
      </c>
      <c r="I155" s="125"/>
      <c r="J155" s="126">
        <v>1220</v>
      </c>
      <c r="K155" s="30">
        <f t="shared" si="19"/>
        <v>53680</v>
      </c>
      <c r="L155" s="30">
        <f>J155*$K$6/100*60</f>
        <v>32207.999999999996</v>
      </c>
      <c r="M155" s="31">
        <f>(K155/100*60)*1.1</f>
        <v>35428.799999999996</v>
      </c>
    </row>
    <row r="156" spans="1:13" ht="13.5">
      <c r="A156" s="119"/>
      <c r="B156" s="120" t="s">
        <v>144</v>
      </c>
      <c r="C156" s="121">
        <v>30</v>
      </c>
      <c r="D156" s="122">
        <v>300</v>
      </c>
      <c r="E156" s="128"/>
      <c r="F156" s="124">
        <v>2040</v>
      </c>
      <c r="G156" s="121">
        <v>460</v>
      </c>
      <c r="H156" s="121">
        <v>460</v>
      </c>
      <c r="I156" s="125"/>
      <c r="J156" s="126">
        <v>1467</v>
      </c>
      <c r="K156" s="30">
        <f t="shared" si="19"/>
        <v>64548</v>
      </c>
      <c r="L156" s="30">
        <f>J156*$K$6/100*60</f>
        <v>38728.8</v>
      </c>
      <c r="M156" s="31">
        <f>(K156/100*60)*1.1</f>
        <v>42601.68000000001</v>
      </c>
    </row>
    <row r="157" spans="1:13" ht="13.5">
      <c r="A157" s="129"/>
      <c r="B157" s="116" t="s">
        <v>145</v>
      </c>
      <c r="C157" s="117"/>
      <c r="D157" s="117"/>
      <c r="E157" s="117"/>
      <c r="F157" s="117"/>
      <c r="G157" s="117"/>
      <c r="H157" s="117"/>
      <c r="I157" s="130"/>
      <c r="J157" s="131">
        <v>88</v>
      </c>
      <c r="K157" s="30">
        <f t="shared" si="19"/>
        <v>3872</v>
      </c>
      <c r="L157" s="30">
        <f>J157*$K$6/100*60</f>
        <v>2323.2</v>
      </c>
      <c r="M157" s="31">
        <f>(K157/100*60)*1.1</f>
        <v>2555.52</v>
      </c>
    </row>
    <row r="158" spans="1:13" ht="14.25" customHeight="1">
      <c r="A158" s="119"/>
      <c r="B158" s="234" t="s">
        <v>146</v>
      </c>
      <c r="C158" s="235"/>
      <c r="D158" s="235"/>
      <c r="E158" s="235"/>
      <c r="F158" s="235"/>
      <c r="G158" s="235"/>
      <c r="H158" s="235"/>
      <c r="I158" s="235"/>
      <c r="J158" s="235"/>
      <c r="K158" s="235"/>
      <c r="L158" s="132"/>
      <c r="M158" s="133"/>
    </row>
    <row r="159" spans="1:13" ht="13.5">
      <c r="A159" s="119"/>
      <c r="B159" s="120" t="s">
        <v>147</v>
      </c>
      <c r="C159" s="121">
        <v>28.5</v>
      </c>
      <c r="D159" s="122">
        <v>80</v>
      </c>
      <c r="E159" s="123" t="s">
        <v>148</v>
      </c>
      <c r="F159" s="124">
        <v>850</v>
      </c>
      <c r="G159" s="121">
        <v>450</v>
      </c>
      <c r="H159" s="121">
        <v>600</v>
      </c>
      <c r="I159" s="125" t="s">
        <v>149</v>
      </c>
      <c r="J159" s="29">
        <v>848</v>
      </c>
      <c r="K159" s="30">
        <f t="shared" si="19"/>
        <v>37312</v>
      </c>
      <c r="L159" s="30">
        <f>J159*$K$6/100*60</f>
        <v>22387.2</v>
      </c>
      <c r="M159" s="31">
        <f>(K159/100*60)*1.1</f>
        <v>24625.920000000002</v>
      </c>
    </row>
    <row r="160" spans="1:13" ht="13.5">
      <c r="A160" s="119"/>
      <c r="B160" s="120" t="s">
        <v>150</v>
      </c>
      <c r="C160" s="121">
        <v>33.7</v>
      </c>
      <c r="D160" s="122">
        <v>120</v>
      </c>
      <c r="E160" s="128"/>
      <c r="F160" s="124">
        <v>850</v>
      </c>
      <c r="G160" s="121">
        <v>600</v>
      </c>
      <c r="H160" s="121">
        <v>680</v>
      </c>
      <c r="I160" s="125" t="s">
        <v>149</v>
      </c>
      <c r="J160" s="29">
        <v>938</v>
      </c>
      <c r="K160" s="30">
        <f t="shared" si="19"/>
        <v>41272</v>
      </c>
      <c r="L160" s="30">
        <f>J160*$K$6/100*60</f>
        <v>24763.2</v>
      </c>
      <c r="M160" s="31">
        <f>(K160/100*60)*1.1</f>
        <v>27239.520000000004</v>
      </c>
    </row>
    <row r="161" spans="1:13" ht="14.25" customHeight="1">
      <c r="A161" s="119"/>
      <c r="B161" s="229" t="s">
        <v>248</v>
      </c>
      <c r="C161" s="230"/>
      <c r="D161" s="230"/>
      <c r="E161" s="230"/>
      <c r="F161" s="230"/>
      <c r="G161" s="230"/>
      <c r="H161" s="230"/>
      <c r="I161" s="230"/>
      <c r="J161" s="230"/>
      <c r="K161" s="230"/>
      <c r="L161" s="134"/>
      <c r="M161" s="135"/>
    </row>
    <row r="162" spans="1:13" ht="13.5">
      <c r="A162" s="119"/>
      <c r="B162" s="136" t="s">
        <v>151</v>
      </c>
      <c r="C162" s="121">
        <v>33</v>
      </c>
      <c r="D162" s="122">
        <v>80</v>
      </c>
      <c r="E162" s="137" t="s">
        <v>148</v>
      </c>
      <c r="F162" s="124">
        <v>850</v>
      </c>
      <c r="G162" s="121">
        <v>450</v>
      </c>
      <c r="H162" s="121">
        <v>600</v>
      </c>
      <c r="I162" s="125" t="s">
        <v>152</v>
      </c>
      <c r="J162" s="29">
        <v>1219</v>
      </c>
      <c r="K162" s="30">
        <f t="shared" si="19"/>
        <v>53636</v>
      </c>
      <c r="L162" s="30">
        <f>J162*$K$6/100*60</f>
        <v>32181.600000000002</v>
      </c>
      <c r="M162" s="31">
        <f>(K162/100*60)*1.1</f>
        <v>35399.76</v>
      </c>
    </row>
    <row r="163" spans="1:13" ht="14.25" thickBot="1">
      <c r="A163" s="119"/>
      <c r="B163" s="136" t="s">
        <v>153</v>
      </c>
      <c r="C163" s="121">
        <v>33</v>
      </c>
      <c r="D163" s="122">
        <v>120</v>
      </c>
      <c r="E163" s="138"/>
      <c r="F163" s="124">
        <v>850</v>
      </c>
      <c r="G163" s="121">
        <v>600</v>
      </c>
      <c r="H163" s="121">
        <v>600</v>
      </c>
      <c r="I163" s="125" t="s">
        <v>152</v>
      </c>
      <c r="J163" s="29">
        <v>1337</v>
      </c>
      <c r="K163" s="30">
        <f t="shared" si="19"/>
        <v>58828</v>
      </c>
      <c r="L163" s="30">
        <f>J163*$K$6/100*60</f>
        <v>35296.799999999996</v>
      </c>
      <c r="M163" s="31">
        <f>(K163/100*60)*1.1</f>
        <v>38826.479999999996</v>
      </c>
    </row>
    <row r="164" spans="1:13" ht="14.25" thickTop="1">
      <c r="A164" s="119"/>
      <c r="B164" s="136" t="s">
        <v>154</v>
      </c>
      <c r="C164" s="139" t="s">
        <v>155</v>
      </c>
      <c r="D164" s="140"/>
      <c r="E164" s="140"/>
      <c r="F164" s="140"/>
      <c r="G164" s="140"/>
      <c r="H164" s="140"/>
      <c r="I164" s="141"/>
      <c r="J164" s="126">
        <v>216</v>
      </c>
      <c r="K164" s="30">
        <f t="shared" si="19"/>
        <v>9504</v>
      </c>
      <c r="L164" s="30">
        <f>J164*$K$6/100*60</f>
        <v>5702.400000000001</v>
      </c>
      <c r="M164" s="31">
        <f>(K164/100*60)*1.1</f>
        <v>6272.640000000001</v>
      </c>
    </row>
    <row r="165" spans="1:13" ht="14.25" thickBot="1">
      <c r="A165" s="119"/>
      <c r="B165" s="142" t="s">
        <v>156</v>
      </c>
      <c r="C165" s="143" t="s">
        <v>157</v>
      </c>
      <c r="D165" s="144"/>
      <c r="E165" s="145"/>
      <c r="F165" s="144"/>
      <c r="G165" s="144"/>
      <c r="H165" s="144"/>
      <c r="I165" s="146"/>
      <c r="J165" s="147">
        <v>242</v>
      </c>
      <c r="K165" s="30">
        <f t="shared" si="19"/>
        <v>10648</v>
      </c>
      <c r="L165" s="30">
        <f>J165*$K$6/100*60</f>
        <v>6388.8</v>
      </c>
      <c r="M165" s="31">
        <f>(K165/100*60)*1.1</f>
        <v>7027.680000000001</v>
      </c>
    </row>
    <row r="166" spans="1:13" ht="15" customHeight="1" thickTop="1">
      <c r="A166" s="119"/>
      <c r="B166" s="229" t="s">
        <v>158</v>
      </c>
      <c r="C166" s="230"/>
      <c r="D166" s="230"/>
      <c r="E166" s="230"/>
      <c r="F166" s="230"/>
      <c r="G166" s="230"/>
      <c r="H166" s="230"/>
      <c r="I166" s="230"/>
      <c r="J166" s="230"/>
      <c r="K166" s="230"/>
      <c r="L166" s="134"/>
      <c r="M166" s="135"/>
    </row>
    <row r="167" spans="1:13" ht="13.5">
      <c r="A167" s="119"/>
      <c r="B167" s="136" t="s">
        <v>159</v>
      </c>
      <c r="C167" s="121">
        <v>33</v>
      </c>
      <c r="D167" s="122">
        <v>80</v>
      </c>
      <c r="E167" s="137" t="s">
        <v>160</v>
      </c>
      <c r="F167" s="125">
        <v>613</v>
      </c>
      <c r="G167" s="121">
        <v>450</v>
      </c>
      <c r="H167" s="121">
        <v>475</v>
      </c>
      <c r="I167" s="125" t="s">
        <v>149</v>
      </c>
      <c r="J167" s="29">
        <v>1110</v>
      </c>
      <c r="K167" s="30">
        <f t="shared" si="19"/>
        <v>48840</v>
      </c>
      <c r="L167" s="30">
        <f>J167*$K$6/100*60</f>
        <v>29304</v>
      </c>
      <c r="M167" s="31">
        <f>(K167/100*60)*1.1</f>
        <v>32234.4</v>
      </c>
    </row>
    <row r="168" spans="1:13" ht="14.25" thickBot="1">
      <c r="A168" s="119"/>
      <c r="B168" s="136" t="s">
        <v>161</v>
      </c>
      <c r="C168" s="121">
        <v>33</v>
      </c>
      <c r="D168" s="122">
        <v>120</v>
      </c>
      <c r="E168" s="138"/>
      <c r="F168" s="125">
        <v>613</v>
      </c>
      <c r="G168" s="121">
        <v>450</v>
      </c>
      <c r="H168" s="121">
        <v>475</v>
      </c>
      <c r="I168" s="125" t="s">
        <v>149</v>
      </c>
      <c r="J168" s="29">
        <v>1240</v>
      </c>
      <c r="K168" s="30">
        <f t="shared" si="19"/>
        <v>54560</v>
      </c>
      <c r="L168" s="30">
        <f>J168*$K$6/100*60</f>
        <v>32736</v>
      </c>
      <c r="M168" s="31">
        <f>(K168/100*60)*1.1</f>
        <v>36009.600000000006</v>
      </c>
    </row>
    <row r="169" spans="1:13" ht="15" thickBot="1" thickTop="1">
      <c r="A169" s="148"/>
      <c r="B169" s="142" t="s">
        <v>162</v>
      </c>
      <c r="C169" s="149" t="s">
        <v>163</v>
      </c>
      <c r="D169" s="150"/>
      <c r="E169" s="150"/>
      <c r="F169" s="150"/>
      <c r="G169" s="150"/>
      <c r="H169" s="150"/>
      <c r="I169" s="151"/>
      <c r="J169" s="147">
        <v>100</v>
      </c>
      <c r="K169" s="30">
        <f t="shared" si="19"/>
        <v>4400</v>
      </c>
      <c r="L169" s="30">
        <f>J169*$K$6/100*60</f>
        <v>2640</v>
      </c>
      <c r="M169" s="31">
        <f>(K169/100*60)*1.1</f>
        <v>2904.0000000000005</v>
      </c>
    </row>
    <row r="170" spans="1:13" s="7" customFormat="1" ht="15" customHeight="1" thickTop="1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</row>
    <row r="171" spans="1:13" ht="14.25" customHeight="1">
      <c r="A171" s="236" t="s">
        <v>164</v>
      </c>
      <c r="B171" s="237"/>
      <c r="C171" s="237"/>
      <c r="D171" s="237"/>
      <c r="E171" s="237"/>
      <c r="F171" s="237"/>
      <c r="G171" s="237"/>
      <c r="H171" s="237"/>
      <c r="I171" s="237"/>
      <c r="J171" s="237"/>
      <c r="K171" s="237"/>
      <c r="L171" s="237"/>
      <c r="M171" s="238"/>
    </row>
    <row r="172" spans="1:13" ht="42.75" customHeight="1">
      <c r="A172" s="153" t="s">
        <v>4</v>
      </c>
      <c r="B172" s="222" t="s">
        <v>0</v>
      </c>
      <c r="C172" s="223"/>
      <c r="D172" s="223"/>
      <c r="E172" s="223"/>
      <c r="F172" s="223"/>
      <c r="G172" s="223"/>
      <c r="H172" s="223"/>
      <c r="I172" s="224"/>
      <c r="J172" s="154" t="s">
        <v>1</v>
      </c>
      <c r="K172" s="79" t="s">
        <v>325</v>
      </c>
      <c r="L172" s="79" t="s">
        <v>335</v>
      </c>
      <c r="M172" s="80" t="s">
        <v>336</v>
      </c>
    </row>
    <row r="173" spans="1:13" ht="14.25" customHeight="1">
      <c r="A173" s="231" t="s">
        <v>165</v>
      </c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3"/>
    </row>
    <row r="174" spans="1:13" ht="21.75" customHeight="1">
      <c r="A174" s="155" t="s">
        <v>166</v>
      </c>
      <c r="B174" s="156" t="s">
        <v>249</v>
      </c>
      <c r="C174" s="157"/>
      <c r="D174" s="157"/>
      <c r="E174" s="157"/>
      <c r="F174" s="157"/>
      <c r="G174" s="157"/>
      <c r="H174" s="157"/>
      <c r="I174" s="157"/>
      <c r="J174" s="158">
        <v>15.32</v>
      </c>
      <c r="K174" s="30">
        <f aca="true" t="shared" si="20" ref="K174:K209">J174*$K$6</f>
        <v>674.08</v>
      </c>
      <c r="L174" s="30">
        <f>J174*$K$6/100*72</f>
        <v>485.3376</v>
      </c>
      <c r="M174" s="31">
        <f>(K174/100*60)*1.6</f>
        <v>647.1168</v>
      </c>
    </row>
    <row r="175" spans="1:13" ht="21.75" customHeight="1">
      <c r="A175" s="155" t="s">
        <v>167</v>
      </c>
      <c r="B175" s="156" t="s">
        <v>250</v>
      </c>
      <c r="C175" s="157"/>
      <c r="D175" s="157"/>
      <c r="E175" s="157"/>
      <c r="F175" s="157"/>
      <c r="G175" s="157"/>
      <c r="H175" s="157"/>
      <c r="I175" s="157"/>
      <c r="J175" s="158">
        <v>14.49</v>
      </c>
      <c r="K175" s="30">
        <f t="shared" si="20"/>
        <v>637.5600000000001</v>
      </c>
      <c r="L175" s="30">
        <f aca="true" t="shared" si="21" ref="L175:L187">J175*$K$6/100*72</f>
        <v>459.0432</v>
      </c>
      <c r="M175" s="31">
        <f aca="true" t="shared" si="22" ref="M175:M187">(K175/100*60)*1.6</f>
        <v>612.0576</v>
      </c>
    </row>
    <row r="176" spans="1:13" ht="21.75" customHeight="1">
      <c r="A176" s="155" t="s">
        <v>168</v>
      </c>
      <c r="B176" s="219" t="s">
        <v>169</v>
      </c>
      <c r="C176" s="220"/>
      <c r="D176" s="220"/>
      <c r="E176" s="220"/>
      <c r="F176" s="220"/>
      <c r="G176" s="220"/>
      <c r="H176" s="220"/>
      <c r="I176" s="221"/>
      <c r="J176" s="158">
        <v>3.68</v>
      </c>
      <c r="K176" s="30">
        <f t="shared" si="20"/>
        <v>161.92000000000002</v>
      </c>
      <c r="L176" s="30">
        <f t="shared" si="21"/>
        <v>116.5824</v>
      </c>
      <c r="M176" s="31">
        <f t="shared" si="22"/>
        <v>155.44320000000005</v>
      </c>
    </row>
    <row r="177" spans="1:13" ht="21.75" customHeight="1">
      <c r="A177" s="155" t="s">
        <v>170</v>
      </c>
      <c r="B177" s="219" t="s">
        <v>171</v>
      </c>
      <c r="C177" s="220"/>
      <c r="D177" s="220"/>
      <c r="E177" s="220"/>
      <c r="F177" s="220"/>
      <c r="G177" s="220"/>
      <c r="H177" s="220"/>
      <c r="I177" s="221"/>
      <c r="J177" s="158">
        <v>8.43</v>
      </c>
      <c r="K177" s="30">
        <f t="shared" si="20"/>
        <v>370.91999999999996</v>
      </c>
      <c r="L177" s="30">
        <f t="shared" si="21"/>
        <v>267.06239999999997</v>
      </c>
      <c r="M177" s="31">
        <f t="shared" si="22"/>
        <v>356.0832</v>
      </c>
    </row>
    <row r="178" spans="1:13" ht="21.75" customHeight="1">
      <c r="A178" s="155" t="s">
        <v>172</v>
      </c>
      <c r="B178" s="219" t="s">
        <v>173</v>
      </c>
      <c r="C178" s="220"/>
      <c r="D178" s="220"/>
      <c r="E178" s="220"/>
      <c r="F178" s="220"/>
      <c r="G178" s="220"/>
      <c r="H178" s="220"/>
      <c r="I178" s="221"/>
      <c r="J178" s="158">
        <v>13.82</v>
      </c>
      <c r="K178" s="30">
        <f t="shared" si="20"/>
        <v>608.08</v>
      </c>
      <c r="L178" s="30">
        <f t="shared" si="21"/>
        <v>437.81759999999997</v>
      </c>
      <c r="M178" s="31">
        <f t="shared" si="22"/>
        <v>583.7568</v>
      </c>
    </row>
    <row r="179" spans="1:13" ht="21.75" customHeight="1">
      <c r="A179" s="155" t="s">
        <v>174</v>
      </c>
      <c r="B179" s="219" t="s">
        <v>175</v>
      </c>
      <c r="C179" s="220"/>
      <c r="D179" s="220"/>
      <c r="E179" s="220"/>
      <c r="F179" s="220"/>
      <c r="G179" s="220"/>
      <c r="H179" s="220"/>
      <c r="I179" s="221"/>
      <c r="J179" s="158">
        <v>23.54</v>
      </c>
      <c r="K179" s="30">
        <f t="shared" si="20"/>
        <v>1035.76</v>
      </c>
      <c r="L179" s="30">
        <f t="shared" si="21"/>
        <v>745.7472</v>
      </c>
      <c r="M179" s="31">
        <f t="shared" si="22"/>
        <v>994.3296</v>
      </c>
    </row>
    <row r="180" spans="1:13" ht="21.75" customHeight="1">
      <c r="A180" s="155" t="s">
        <v>176</v>
      </c>
      <c r="B180" s="219" t="s">
        <v>177</v>
      </c>
      <c r="C180" s="220"/>
      <c r="D180" s="220"/>
      <c r="E180" s="220"/>
      <c r="F180" s="220"/>
      <c r="G180" s="220"/>
      <c r="H180" s="220"/>
      <c r="I180" s="221"/>
      <c r="J180" s="158">
        <v>15.41</v>
      </c>
      <c r="K180" s="30">
        <f t="shared" si="20"/>
        <v>678.04</v>
      </c>
      <c r="L180" s="30">
        <f t="shared" si="21"/>
        <v>488.18879999999996</v>
      </c>
      <c r="M180" s="31">
        <f t="shared" si="22"/>
        <v>650.9184</v>
      </c>
    </row>
    <row r="181" spans="1:13" ht="21.75" customHeight="1">
      <c r="A181" s="155" t="s">
        <v>178</v>
      </c>
      <c r="B181" s="219" t="s">
        <v>179</v>
      </c>
      <c r="C181" s="220"/>
      <c r="D181" s="220"/>
      <c r="E181" s="220"/>
      <c r="F181" s="220"/>
      <c r="G181" s="220"/>
      <c r="H181" s="220"/>
      <c r="I181" s="221"/>
      <c r="J181" s="158"/>
      <c r="K181" s="30">
        <f t="shared" si="20"/>
        <v>0</v>
      </c>
      <c r="L181" s="30">
        <f t="shared" si="21"/>
        <v>0</v>
      </c>
      <c r="M181" s="31">
        <f t="shared" si="22"/>
        <v>0</v>
      </c>
    </row>
    <row r="182" spans="1:13" ht="21.75" customHeight="1">
      <c r="A182" s="159" t="s">
        <v>230</v>
      </c>
      <c r="B182" s="219" t="s">
        <v>180</v>
      </c>
      <c r="C182" s="220"/>
      <c r="D182" s="220"/>
      <c r="E182" s="220"/>
      <c r="F182" s="220"/>
      <c r="G182" s="220"/>
      <c r="H182" s="220"/>
      <c r="I182" s="221"/>
      <c r="J182" s="158"/>
      <c r="K182" s="30">
        <f t="shared" si="20"/>
        <v>0</v>
      </c>
      <c r="L182" s="30">
        <f t="shared" si="21"/>
        <v>0</v>
      </c>
      <c r="M182" s="31">
        <f t="shared" si="22"/>
        <v>0</v>
      </c>
    </row>
    <row r="183" spans="1:13" ht="21.75" customHeight="1">
      <c r="A183" s="160" t="s">
        <v>181</v>
      </c>
      <c r="B183" s="219" t="s">
        <v>182</v>
      </c>
      <c r="C183" s="220"/>
      <c r="D183" s="220"/>
      <c r="E183" s="220"/>
      <c r="F183" s="220"/>
      <c r="G183" s="220"/>
      <c r="H183" s="220"/>
      <c r="I183" s="221"/>
      <c r="J183" s="158"/>
      <c r="K183" s="30">
        <f t="shared" si="20"/>
        <v>0</v>
      </c>
      <c r="L183" s="30">
        <f t="shared" si="21"/>
        <v>0</v>
      </c>
      <c r="M183" s="31">
        <f t="shared" si="22"/>
        <v>0</v>
      </c>
    </row>
    <row r="184" spans="1:13" ht="21.75" customHeight="1">
      <c r="A184" s="160" t="s">
        <v>183</v>
      </c>
      <c r="B184" s="219" t="s">
        <v>184</v>
      </c>
      <c r="C184" s="220"/>
      <c r="D184" s="220"/>
      <c r="E184" s="220"/>
      <c r="F184" s="220"/>
      <c r="G184" s="220"/>
      <c r="H184" s="220"/>
      <c r="I184" s="221"/>
      <c r="J184" s="158">
        <v>19.59</v>
      </c>
      <c r="K184" s="30">
        <f t="shared" si="20"/>
        <v>861.96</v>
      </c>
      <c r="L184" s="30">
        <f t="shared" si="21"/>
        <v>620.6112</v>
      </c>
      <c r="M184" s="31">
        <f t="shared" si="22"/>
        <v>827.4816000000001</v>
      </c>
    </row>
    <row r="185" spans="1:13" ht="21.75" customHeight="1">
      <c r="A185" s="160" t="s">
        <v>185</v>
      </c>
      <c r="B185" s="219" t="s">
        <v>186</v>
      </c>
      <c r="C185" s="220"/>
      <c r="D185" s="220"/>
      <c r="E185" s="220"/>
      <c r="F185" s="220"/>
      <c r="G185" s="220"/>
      <c r="H185" s="220"/>
      <c r="I185" s="221"/>
      <c r="J185" s="158">
        <v>13.66</v>
      </c>
      <c r="K185" s="30">
        <f t="shared" si="20"/>
        <v>601.04</v>
      </c>
      <c r="L185" s="30">
        <f t="shared" si="21"/>
        <v>432.74879999999996</v>
      </c>
      <c r="M185" s="31">
        <f t="shared" si="22"/>
        <v>576.9984</v>
      </c>
    </row>
    <row r="186" spans="1:13" ht="21.75" customHeight="1">
      <c r="A186" s="160" t="s">
        <v>187</v>
      </c>
      <c r="B186" s="219" t="s">
        <v>188</v>
      </c>
      <c r="C186" s="220"/>
      <c r="D186" s="220"/>
      <c r="E186" s="220"/>
      <c r="F186" s="220"/>
      <c r="G186" s="220"/>
      <c r="H186" s="220"/>
      <c r="I186" s="221"/>
      <c r="J186" s="158">
        <v>21.38</v>
      </c>
      <c r="K186" s="30">
        <f t="shared" si="20"/>
        <v>940.7199999999999</v>
      </c>
      <c r="L186" s="30">
        <f t="shared" si="21"/>
        <v>677.3184</v>
      </c>
      <c r="M186" s="31">
        <f t="shared" si="22"/>
        <v>903.0912000000001</v>
      </c>
    </row>
    <row r="187" spans="1:13" ht="21.75" customHeight="1">
      <c r="A187" s="160" t="s">
        <v>189</v>
      </c>
      <c r="B187" s="219" t="s">
        <v>190</v>
      </c>
      <c r="C187" s="220"/>
      <c r="D187" s="220"/>
      <c r="E187" s="220"/>
      <c r="F187" s="220"/>
      <c r="G187" s="220"/>
      <c r="H187" s="220"/>
      <c r="I187" s="221"/>
      <c r="J187" s="158">
        <v>21.38</v>
      </c>
      <c r="K187" s="30">
        <f t="shared" si="20"/>
        <v>940.7199999999999</v>
      </c>
      <c r="L187" s="30">
        <f t="shared" si="21"/>
        <v>677.3184</v>
      </c>
      <c r="M187" s="31">
        <f t="shared" si="22"/>
        <v>903.0912000000001</v>
      </c>
    </row>
    <row r="188" spans="1:13" ht="21.75" customHeight="1">
      <c r="A188" s="242" t="s">
        <v>191</v>
      </c>
      <c r="B188" s="243"/>
      <c r="C188" s="243"/>
      <c r="D188" s="243"/>
      <c r="E188" s="243"/>
      <c r="F188" s="243"/>
      <c r="G188" s="243"/>
      <c r="H188" s="243"/>
      <c r="I188" s="243"/>
      <c r="J188" s="243"/>
      <c r="K188" s="243"/>
      <c r="L188" s="243"/>
      <c r="M188" s="244"/>
    </row>
    <row r="189" spans="1:13" ht="21.75" customHeight="1">
      <c r="A189" s="161" t="s">
        <v>192</v>
      </c>
      <c r="B189" s="239" t="s">
        <v>334</v>
      </c>
      <c r="C189" s="240"/>
      <c r="D189" s="240"/>
      <c r="E189" s="240"/>
      <c r="F189" s="240"/>
      <c r="G189" s="240"/>
      <c r="H189" s="240"/>
      <c r="I189" s="241"/>
      <c r="J189" s="158">
        <v>23.77</v>
      </c>
      <c r="K189" s="30">
        <f t="shared" si="20"/>
        <v>1045.8799999999999</v>
      </c>
      <c r="L189" s="30">
        <f>J189*$K$6/100*72</f>
        <v>753.0335999999999</v>
      </c>
      <c r="M189" s="31">
        <f>(K189/100*60)*1.6</f>
        <v>1004.0447999999999</v>
      </c>
    </row>
    <row r="190" spans="1:13" ht="21.75" customHeight="1">
      <c r="A190" s="155" t="s">
        <v>193</v>
      </c>
      <c r="B190" s="219" t="s">
        <v>251</v>
      </c>
      <c r="C190" s="220"/>
      <c r="D190" s="220"/>
      <c r="E190" s="220"/>
      <c r="F190" s="220"/>
      <c r="G190" s="220"/>
      <c r="H190" s="220"/>
      <c r="I190" s="221"/>
      <c r="J190" s="158">
        <v>23.77</v>
      </c>
      <c r="K190" s="30">
        <f t="shared" si="20"/>
        <v>1045.8799999999999</v>
      </c>
      <c r="L190" s="30">
        <f aca="true" t="shared" si="23" ref="L190:L196">J190*$K$6/100*72</f>
        <v>753.0335999999999</v>
      </c>
      <c r="M190" s="31">
        <f aca="true" t="shared" si="24" ref="M190:M201">(K190/100*60)*1.6</f>
        <v>1004.0447999999999</v>
      </c>
    </row>
    <row r="191" spans="1:13" ht="21.75" customHeight="1">
      <c r="A191" s="155" t="s">
        <v>194</v>
      </c>
      <c r="B191" s="219" t="s">
        <v>252</v>
      </c>
      <c r="C191" s="220"/>
      <c r="D191" s="220"/>
      <c r="E191" s="220"/>
      <c r="F191" s="220"/>
      <c r="G191" s="220"/>
      <c r="H191" s="220"/>
      <c r="I191" s="221"/>
      <c r="J191" s="158">
        <v>26.24</v>
      </c>
      <c r="K191" s="30">
        <f t="shared" si="20"/>
        <v>1154.56</v>
      </c>
      <c r="L191" s="30">
        <f t="shared" si="23"/>
        <v>831.2832000000001</v>
      </c>
      <c r="M191" s="31">
        <f t="shared" si="24"/>
        <v>1108.3776</v>
      </c>
    </row>
    <row r="192" spans="1:13" ht="21.75" customHeight="1">
      <c r="A192" s="155" t="s">
        <v>195</v>
      </c>
      <c r="B192" s="219" t="s">
        <v>196</v>
      </c>
      <c r="C192" s="220"/>
      <c r="D192" s="220"/>
      <c r="E192" s="220"/>
      <c r="F192" s="220"/>
      <c r="G192" s="220"/>
      <c r="H192" s="220"/>
      <c r="I192" s="221"/>
      <c r="J192" s="158">
        <v>27.08</v>
      </c>
      <c r="K192" s="30">
        <f t="shared" si="20"/>
        <v>1191.52</v>
      </c>
      <c r="L192" s="30">
        <f t="shared" si="23"/>
        <v>857.8944</v>
      </c>
      <c r="M192" s="31">
        <f t="shared" si="24"/>
        <v>1143.8592</v>
      </c>
    </row>
    <row r="193" spans="1:13" ht="21.75" customHeight="1">
      <c r="A193" s="155" t="s">
        <v>197</v>
      </c>
      <c r="B193" s="219" t="s">
        <v>253</v>
      </c>
      <c r="C193" s="220"/>
      <c r="D193" s="220"/>
      <c r="E193" s="220"/>
      <c r="F193" s="220"/>
      <c r="G193" s="220"/>
      <c r="H193" s="220"/>
      <c r="I193" s="221"/>
      <c r="J193" s="158">
        <v>19.1</v>
      </c>
      <c r="K193" s="30">
        <f t="shared" si="20"/>
        <v>840.4000000000001</v>
      </c>
      <c r="L193" s="30">
        <f t="shared" si="23"/>
        <v>605.0880000000001</v>
      </c>
      <c r="M193" s="31">
        <f t="shared" si="24"/>
        <v>806.7840000000002</v>
      </c>
    </row>
    <row r="194" spans="1:13" ht="21.75" customHeight="1">
      <c r="A194" s="161" t="s">
        <v>198</v>
      </c>
      <c r="B194" s="239" t="s">
        <v>199</v>
      </c>
      <c r="C194" s="240"/>
      <c r="D194" s="240"/>
      <c r="E194" s="240"/>
      <c r="F194" s="240"/>
      <c r="G194" s="240"/>
      <c r="H194" s="240"/>
      <c r="I194" s="241"/>
      <c r="J194" s="158">
        <v>40.48</v>
      </c>
      <c r="K194" s="30">
        <f t="shared" si="20"/>
        <v>1781.12</v>
      </c>
      <c r="L194" s="30">
        <f t="shared" si="23"/>
        <v>1282.4063999999998</v>
      </c>
      <c r="M194" s="31">
        <f t="shared" si="24"/>
        <v>1709.8752000000002</v>
      </c>
    </row>
    <row r="195" spans="1:13" ht="21.75" customHeight="1">
      <c r="A195" s="155" t="s">
        <v>200</v>
      </c>
      <c r="B195" s="219" t="s">
        <v>201</v>
      </c>
      <c r="C195" s="220"/>
      <c r="D195" s="220"/>
      <c r="E195" s="220"/>
      <c r="F195" s="220"/>
      <c r="G195" s="220"/>
      <c r="H195" s="220"/>
      <c r="I195" s="221"/>
      <c r="J195" s="158">
        <v>39.14</v>
      </c>
      <c r="K195" s="30">
        <f t="shared" si="20"/>
        <v>1722.16</v>
      </c>
      <c r="L195" s="30">
        <f t="shared" si="23"/>
        <v>1239.9552</v>
      </c>
      <c r="M195" s="31">
        <f t="shared" si="24"/>
        <v>1653.2736000000002</v>
      </c>
    </row>
    <row r="196" spans="1:13" ht="21.75" customHeight="1">
      <c r="A196" s="155" t="s">
        <v>202</v>
      </c>
      <c r="B196" s="219" t="s">
        <v>203</v>
      </c>
      <c r="C196" s="220"/>
      <c r="D196" s="220"/>
      <c r="E196" s="220"/>
      <c r="F196" s="220"/>
      <c r="G196" s="220"/>
      <c r="H196" s="220"/>
      <c r="I196" s="221"/>
      <c r="J196" s="158">
        <v>9.55</v>
      </c>
      <c r="K196" s="30">
        <f t="shared" si="20"/>
        <v>420.20000000000005</v>
      </c>
      <c r="L196" s="30">
        <f t="shared" si="23"/>
        <v>302.54400000000004</v>
      </c>
      <c r="M196" s="31">
        <f t="shared" si="24"/>
        <v>403.3920000000001</v>
      </c>
    </row>
    <row r="197" spans="1:13" ht="21.75" customHeight="1">
      <c r="A197" s="160" t="s">
        <v>204</v>
      </c>
      <c r="B197" s="219" t="s">
        <v>205</v>
      </c>
      <c r="C197" s="220"/>
      <c r="D197" s="220"/>
      <c r="E197" s="220"/>
      <c r="F197" s="220"/>
      <c r="G197" s="220"/>
      <c r="H197" s="220"/>
      <c r="I197" s="221"/>
      <c r="J197" s="158"/>
      <c r="K197" s="30">
        <f t="shared" si="20"/>
        <v>0</v>
      </c>
      <c r="L197" s="30">
        <f>J197*$K$6/100*60</f>
        <v>0</v>
      </c>
      <c r="M197" s="31">
        <f t="shared" si="24"/>
        <v>0</v>
      </c>
    </row>
    <row r="198" spans="1:13" ht="21.75" customHeight="1">
      <c r="A198" s="160" t="s">
        <v>206</v>
      </c>
      <c r="B198" s="219" t="s">
        <v>207</v>
      </c>
      <c r="C198" s="220"/>
      <c r="D198" s="220"/>
      <c r="E198" s="220"/>
      <c r="F198" s="220"/>
      <c r="G198" s="220"/>
      <c r="H198" s="220"/>
      <c r="I198" s="221"/>
      <c r="J198" s="158"/>
      <c r="K198" s="30">
        <f t="shared" si="20"/>
        <v>0</v>
      </c>
      <c r="L198" s="30">
        <f>J198*$K$6/100*60</f>
        <v>0</v>
      </c>
      <c r="M198" s="31">
        <f t="shared" si="24"/>
        <v>0</v>
      </c>
    </row>
    <row r="199" spans="1:13" ht="21.75" customHeight="1">
      <c r="A199" s="160" t="s">
        <v>208</v>
      </c>
      <c r="B199" s="219" t="s">
        <v>209</v>
      </c>
      <c r="C199" s="220"/>
      <c r="D199" s="220"/>
      <c r="E199" s="220"/>
      <c r="F199" s="220"/>
      <c r="G199" s="220"/>
      <c r="H199" s="220"/>
      <c r="I199" s="221"/>
      <c r="J199" s="158"/>
      <c r="K199" s="30">
        <f t="shared" si="20"/>
        <v>0</v>
      </c>
      <c r="L199" s="30">
        <f>J199*$K$6/100*60</f>
        <v>0</v>
      </c>
      <c r="M199" s="31">
        <f t="shared" si="24"/>
        <v>0</v>
      </c>
    </row>
    <row r="200" spans="1:13" ht="21.75" customHeight="1">
      <c r="A200" s="160" t="s">
        <v>210</v>
      </c>
      <c r="B200" s="219" t="s">
        <v>211</v>
      </c>
      <c r="C200" s="220"/>
      <c r="D200" s="220"/>
      <c r="E200" s="220"/>
      <c r="F200" s="220"/>
      <c r="G200" s="220"/>
      <c r="H200" s="220"/>
      <c r="I200" s="221"/>
      <c r="J200" s="162"/>
      <c r="K200" s="30">
        <f t="shared" si="20"/>
        <v>0</v>
      </c>
      <c r="L200" s="30">
        <f>J200*$K$6/100*60</f>
        <v>0</v>
      </c>
      <c r="M200" s="31">
        <f t="shared" si="24"/>
        <v>0</v>
      </c>
    </row>
    <row r="201" spans="1:13" ht="21.75" customHeight="1">
      <c r="A201" s="160" t="s">
        <v>212</v>
      </c>
      <c r="B201" s="219" t="s">
        <v>213</v>
      </c>
      <c r="C201" s="220"/>
      <c r="D201" s="220"/>
      <c r="E201" s="220"/>
      <c r="F201" s="220"/>
      <c r="G201" s="220"/>
      <c r="H201" s="220"/>
      <c r="I201" s="221"/>
      <c r="J201" s="162"/>
      <c r="K201" s="30">
        <f t="shared" si="20"/>
        <v>0</v>
      </c>
      <c r="L201" s="30">
        <f>J201*$K$6/100*60</f>
        <v>0</v>
      </c>
      <c r="M201" s="31">
        <f t="shared" si="24"/>
        <v>0</v>
      </c>
    </row>
    <row r="202" spans="1:13" ht="21.75" customHeight="1">
      <c r="A202" s="242" t="s">
        <v>214</v>
      </c>
      <c r="B202" s="243"/>
      <c r="C202" s="243"/>
      <c r="D202" s="243"/>
      <c r="E202" s="243"/>
      <c r="F202" s="243"/>
      <c r="G202" s="243"/>
      <c r="H202" s="243"/>
      <c r="I202" s="243"/>
      <c r="J202" s="243"/>
      <c r="K202" s="243"/>
      <c r="L202" s="243"/>
      <c r="M202" s="244"/>
    </row>
    <row r="203" spans="1:13" ht="21.75" customHeight="1">
      <c r="A203" s="155" t="s">
        <v>215</v>
      </c>
      <c r="B203" s="219" t="s">
        <v>216</v>
      </c>
      <c r="C203" s="220"/>
      <c r="D203" s="220"/>
      <c r="E203" s="220"/>
      <c r="F203" s="220"/>
      <c r="G203" s="220"/>
      <c r="H203" s="220"/>
      <c r="I203" s="221"/>
      <c r="J203" s="163">
        <v>23.8</v>
      </c>
      <c r="K203" s="30">
        <f t="shared" si="20"/>
        <v>1047.2</v>
      </c>
      <c r="L203" s="30">
        <f>J203*$K$6/100*72</f>
        <v>753.9840000000002</v>
      </c>
      <c r="M203" s="31">
        <f>(K203/100*60)*1.6</f>
        <v>1005.3120000000001</v>
      </c>
    </row>
    <row r="204" spans="1:13" ht="21.75" customHeight="1">
      <c r="A204" s="155" t="s">
        <v>217</v>
      </c>
      <c r="B204" s="219" t="s">
        <v>218</v>
      </c>
      <c r="C204" s="220"/>
      <c r="D204" s="220"/>
      <c r="E204" s="220"/>
      <c r="F204" s="220"/>
      <c r="G204" s="220"/>
      <c r="H204" s="220"/>
      <c r="I204" s="221"/>
      <c r="J204" s="163">
        <v>58.71</v>
      </c>
      <c r="K204" s="30">
        <f t="shared" si="20"/>
        <v>2583.2400000000002</v>
      </c>
      <c r="L204" s="30">
        <f aca="true" t="shared" si="25" ref="L204:L209">J204*$K$6/100*72</f>
        <v>1859.9328000000003</v>
      </c>
      <c r="M204" s="31">
        <f aca="true" t="shared" si="26" ref="M204:M209">(K204/100*60)*1.6</f>
        <v>2479.9104000000007</v>
      </c>
    </row>
    <row r="205" spans="1:13" ht="21.75" customHeight="1">
      <c r="A205" s="155" t="s">
        <v>219</v>
      </c>
      <c r="B205" s="219" t="s">
        <v>220</v>
      </c>
      <c r="C205" s="220"/>
      <c r="D205" s="220"/>
      <c r="E205" s="220"/>
      <c r="F205" s="220"/>
      <c r="G205" s="220"/>
      <c r="H205" s="220"/>
      <c r="I205" s="221"/>
      <c r="J205" s="163">
        <v>108.87</v>
      </c>
      <c r="K205" s="30">
        <f t="shared" si="20"/>
        <v>4790.280000000001</v>
      </c>
      <c r="L205" s="30">
        <f t="shared" si="25"/>
        <v>3449.0016000000005</v>
      </c>
      <c r="M205" s="31">
        <f t="shared" si="26"/>
        <v>4598.668800000001</v>
      </c>
    </row>
    <row r="206" spans="1:13" ht="21.75" customHeight="1">
      <c r="A206" s="155" t="s">
        <v>221</v>
      </c>
      <c r="B206" s="219" t="s">
        <v>222</v>
      </c>
      <c r="C206" s="220"/>
      <c r="D206" s="220"/>
      <c r="E206" s="220"/>
      <c r="F206" s="220"/>
      <c r="G206" s="220"/>
      <c r="H206" s="220"/>
      <c r="I206" s="221"/>
      <c r="J206" s="163">
        <v>23.96</v>
      </c>
      <c r="K206" s="30">
        <f t="shared" si="20"/>
        <v>1054.24</v>
      </c>
      <c r="L206" s="30">
        <f t="shared" si="25"/>
        <v>759.0528</v>
      </c>
      <c r="M206" s="31">
        <f t="shared" si="26"/>
        <v>1012.0704000000002</v>
      </c>
    </row>
    <row r="207" spans="1:13" ht="21.75" customHeight="1">
      <c r="A207" s="155" t="s">
        <v>223</v>
      </c>
      <c r="B207" s="219" t="s">
        <v>224</v>
      </c>
      <c r="C207" s="220"/>
      <c r="D207" s="220"/>
      <c r="E207" s="220"/>
      <c r="F207" s="220"/>
      <c r="G207" s="220"/>
      <c r="H207" s="220"/>
      <c r="I207" s="221"/>
      <c r="J207" s="163">
        <v>141.95</v>
      </c>
      <c r="K207" s="30">
        <f t="shared" si="20"/>
        <v>6245.799999999999</v>
      </c>
      <c r="L207" s="30">
        <f t="shared" si="25"/>
        <v>4496.976</v>
      </c>
      <c r="M207" s="31">
        <f t="shared" si="26"/>
        <v>5995.968</v>
      </c>
    </row>
    <row r="208" spans="1:13" ht="21.75" customHeight="1">
      <c r="A208" s="155" t="s">
        <v>225</v>
      </c>
      <c r="B208" s="219" t="s">
        <v>226</v>
      </c>
      <c r="C208" s="220"/>
      <c r="D208" s="220"/>
      <c r="E208" s="220"/>
      <c r="F208" s="220"/>
      <c r="G208" s="220"/>
      <c r="H208" s="220"/>
      <c r="I208" s="221"/>
      <c r="J208" s="163">
        <v>54.27</v>
      </c>
      <c r="K208" s="30">
        <f t="shared" si="20"/>
        <v>2387.88</v>
      </c>
      <c r="L208" s="30">
        <f t="shared" si="25"/>
        <v>1719.2736000000002</v>
      </c>
      <c r="M208" s="31">
        <f t="shared" si="26"/>
        <v>2292.3648000000003</v>
      </c>
    </row>
    <row r="209" spans="1:13" ht="21.75" customHeight="1">
      <c r="A209" s="155" t="s">
        <v>227</v>
      </c>
      <c r="B209" s="219" t="s">
        <v>228</v>
      </c>
      <c r="C209" s="220"/>
      <c r="D209" s="220"/>
      <c r="E209" s="220"/>
      <c r="F209" s="220"/>
      <c r="G209" s="220"/>
      <c r="H209" s="220"/>
      <c r="I209" s="221"/>
      <c r="J209" s="163">
        <v>44.03</v>
      </c>
      <c r="K209" s="30">
        <f t="shared" si="20"/>
        <v>1937.3200000000002</v>
      </c>
      <c r="L209" s="30">
        <f t="shared" si="25"/>
        <v>1394.8704</v>
      </c>
      <c r="M209" s="31">
        <f t="shared" si="26"/>
        <v>1859.8272000000002</v>
      </c>
    </row>
  </sheetData>
  <sheetProtection password="CF66" sheet="1"/>
  <mergeCells count="115">
    <mergeCell ref="A3:M3"/>
    <mergeCell ref="B95:M95"/>
    <mergeCell ref="B66:M66"/>
    <mergeCell ref="A1:M1"/>
    <mergeCell ref="B14:M14"/>
    <mergeCell ref="B30:M30"/>
    <mergeCell ref="B37:M37"/>
    <mergeCell ref="B63:M63"/>
    <mergeCell ref="J8:J9"/>
    <mergeCell ref="B48:M48"/>
    <mergeCell ref="B209:I209"/>
    <mergeCell ref="B102:J102"/>
    <mergeCell ref="B106:J106"/>
    <mergeCell ref="B110:J110"/>
    <mergeCell ref="B113:J113"/>
    <mergeCell ref="B122:J122"/>
    <mergeCell ref="B207:I207"/>
    <mergeCell ref="B190:I190"/>
    <mergeCell ref="B191:I191"/>
    <mergeCell ref="B192:I192"/>
    <mergeCell ref="B194:I194"/>
    <mergeCell ref="B203:I203"/>
    <mergeCell ref="B204:I204"/>
    <mergeCell ref="B193:I193"/>
    <mergeCell ref="A202:M202"/>
    <mergeCell ref="B195:I195"/>
    <mergeCell ref="B208:I208"/>
    <mergeCell ref="B196:I196"/>
    <mergeCell ref="B197:I197"/>
    <mergeCell ref="B198:I198"/>
    <mergeCell ref="B199:I199"/>
    <mergeCell ref="B200:I200"/>
    <mergeCell ref="B201:I201"/>
    <mergeCell ref="B205:I205"/>
    <mergeCell ref="B206:I206"/>
    <mergeCell ref="B185:I185"/>
    <mergeCell ref="B186:I186"/>
    <mergeCell ref="B187:I187"/>
    <mergeCell ref="B189:I189"/>
    <mergeCell ref="A188:M188"/>
    <mergeCell ref="A127:M127"/>
    <mergeCell ref="B177:I177"/>
    <mergeCell ref="B181:I181"/>
    <mergeCell ref="B178:I178"/>
    <mergeCell ref="B182:I182"/>
    <mergeCell ref="M138:M139"/>
    <mergeCell ref="B166:K166"/>
    <mergeCell ref="A173:M173"/>
    <mergeCell ref="B183:I183"/>
    <mergeCell ref="B184:I184"/>
    <mergeCell ref="B179:I179"/>
    <mergeCell ref="B180:I180"/>
    <mergeCell ref="B158:K158"/>
    <mergeCell ref="B161:K161"/>
    <mergeCell ref="A171:M171"/>
    <mergeCell ref="A128:M128"/>
    <mergeCell ref="F138:H138"/>
    <mergeCell ref="A126:I126"/>
    <mergeCell ref="F150:H150"/>
    <mergeCell ref="M150:M151"/>
    <mergeCell ref="B176:I176"/>
    <mergeCell ref="B172:I172"/>
    <mergeCell ref="A148:M148"/>
    <mergeCell ref="J138:J139"/>
    <mergeCell ref="I138:I139"/>
    <mergeCell ref="I150:I151"/>
    <mergeCell ref="J150:J151"/>
    <mergeCell ref="C150:C151"/>
    <mergeCell ref="A149:M149"/>
    <mergeCell ref="D138:D139"/>
    <mergeCell ref="C138:C139"/>
    <mergeCell ref="E150:E151"/>
    <mergeCell ref="D150:D151"/>
    <mergeCell ref="B150:B151"/>
    <mergeCell ref="K138:K139"/>
    <mergeCell ref="A98:M98"/>
    <mergeCell ref="A100:A101"/>
    <mergeCell ref="B100:B101"/>
    <mergeCell ref="E138:E139"/>
    <mergeCell ref="A136:M136"/>
    <mergeCell ref="B116:J116"/>
    <mergeCell ref="A137:M137"/>
    <mergeCell ref="I100:I101"/>
    <mergeCell ref="J100:J101"/>
    <mergeCell ref="K100:K101"/>
    <mergeCell ref="B73:M73"/>
    <mergeCell ref="B42:M42"/>
    <mergeCell ref="B53:M53"/>
    <mergeCell ref="B89:M89"/>
    <mergeCell ref="B138:B139"/>
    <mergeCell ref="A150:A151"/>
    <mergeCell ref="A138:A139"/>
    <mergeCell ref="C100:C101"/>
    <mergeCell ref="D100:D101"/>
    <mergeCell ref="E100:E101"/>
    <mergeCell ref="A7:M7"/>
    <mergeCell ref="B17:M17"/>
    <mergeCell ref="B23:M23"/>
    <mergeCell ref="K8:K9"/>
    <mergeCell ref="M8:M9"/>
    <mergeCell ref="L8:L9"/>
    <mergeCell ref="D8:D9"/>
    <mergeCell ref="F8:H8"/>
    <mergeCell ref="I8:I9"/>
    <mergeCell ref="E8:E9"/>
    <mergeCell ref="K150:K151"/>
    <mergeCell ref="B81:M81"/>
    <mergeCell ref="L100:L101"/>
    <mergeCell ref="L138:L139"/>
    <mergeCell ref="L150:L151"/>
    <mergeCell ref="B10:M10"/>
    <mergeCell ref="B60:M60"/>
    <mergeCell ref="M100:M101"/>
    <mergeCell ref="A99:M99"/>
    <mergeCell ref="F100:H100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</dc:creator>
  <cp:keywords/>
  <dc:description/>
  <cp:lastModifiedBy>2</cp:lastModifiedBy>
  <cp:lastPrinted>2013-06-07T06:43:39Z</cp:lastPrinted>
  <dcterms:created xsi:type="dcterms:W3CDTF">2011-10-11T05:34:38Z</dcterms:created>
  <dcterms:modified xsi:type="dcterms:W3CDTF">2013-06-14T08:06:06Z</dcterms:modified>
  <cp:category/>
  <cp:version/>
  <cp:contentType/>
  <cp:contentStatus/>
</cp:coreProperties>
</file>